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60" yWindow="8400" windowWidth="15640" windowHeight="18340" activeTab="0"/>
  </bookViews>
  <sheets>
    <sheet name="2013 spreadsheet" sheetId="1" r:id="rId1"/>
    <sheet name="2012 spreadsheet" sheetId="2" r:id="rId2"/>
    <sheet name="2010 Pricing" sheetId="3" r:id="rId3"/>
    <sheet name="2009 Pricing" sheetId="4" r:id="rId4"/>
    <sheet name="2008 Pricing" sheetId="5" r:id="rId5"/>
    <sheet name="2006 pricing" sheetId="6" r:id="rId6"/>
    <sheet name="2006 pricing spread" sheetId="7" r:id="rId7"/>
    <sheet name="project" sheetId="8" r:id="rId8"/>
  </sheets>
  <definedNames>
    <definedName name="_xlnm.Print_Area" localSheetId="6">'2006 pricing spread'!$A$1:$L$26</definedName>
  </definedNames>
  <calcPr fullCalcOnLoad="1"/>
</workbook>
</file>

<file path=xl/sharedStrings.xml><?xml version="1.0" encoding="utf-8"?>
<sst xmlns="http://schemas.openxmlformats.org/spreadsheetml/2006/main" count="531" uniqueCount="167">
  <si>
    <t>2x12x16</t>
  </si>
  <si>
    <t>2x4x16</t>
  </si>
  <si>
    <t>2x6x16</t>
  </si>
  <si>
    <t>4x6x12</t>
  </si>
  <si>
    <t>4x4x12</t>
  </si>
  <si>
    <t>2x6x12</t>
  </si>
  <si>
    <t>4x6x10</t>
  </si>
  <si>
    <t>2x12x5steps</t>
  </si>
  <si>
    <t>Stair Riser</t>
  </si>
  <si>
    <t>2x4x10</t>
  </si>
  <si>
    <t>1x2x8</t>
  </si>
  <si>
    <t>whitewood</t>
  </si>
  <si>
    <t>2x2x8</t>
  </si>
  <si>
    <t>2x4x8</t>
  </si>
  <si>
    <t>2x6x10</t>
  </si>
  <si>
    <t>2x4x12</t>
  </si>
  <si>
    <t xml:space="preserve">4x8 </t>
  </si>
  <si>
    <t>Redwood Privacy Lattice</t>
  </si>
  <si>
    <t>1x8</t>
  </si>
  <si>
    <t>Framed Lattice</t>
  </si>
  <si>
    <t xml:space="preserve">2x8 </t>
  </si>
  <si>
    <t>4x4x8</t>
  </si>
  <si>
    <t>2x6x20</t>
  </si>
  <si>
    <t>GDF</t>
  </si>
  <si>
    <t>DF</t>
  </si>
  <si>
    <t>2x10x12</t>
  </si>
  <si>
    <t>2x12x20</t>
  </si>
  <si>
    <t>3.5x3.5x8</t>
  </si>
  <si>
    <t>3.5x3.5x10</t>
  </si>
  <si>
    <t>2x6x8</t>
  </si>
  <si>
    <t>1.5x1.5x8</t>
  </si>
  <si>
    <t>1.5x3.5x8</t>
  </si>
  <si>
    <t>1x4x8</t>
  </si>
  <si>
    <t>RW Select Heart</t>
  </si>
  <si>
    <t>1x12x12</t>
  </si>
  <si>
    <t>RW Clear Aye Dry</t>
  </si>
  <si>
    <t>1x6x8</t>
  </si>
  <si>
    <t>1x10x14</t>
  </si>
  <si>
    <t>1x6x12</t>
  </si>
  <si>
    <t>1x3x12</t>
  </si>
  <si>
    <t>1x4x12</t>
  </si>
  <si>
    <t>4x4x10</t>
  </si>
  <si>
    <t>RW Con Heart</t>
  </si>
  <si>
    <t>RW Select B green</t>
  </si>
  <si>
    <t>RW Select Heart green</t>
  </si>
  <si>
    <t>RW Select Heart B</t>
  </si>
  <si>
    <t>RW Con Com</t>
  </si>
  <si>
    <t>PTDF</t>
  </si>
  <si>
    <t>RW</t>
  </si>
  <si>
    <t>RW Con Heart RO</t>
  </si>
  <si>
    <t>RW Heart B</t>
  </si>
  <si>
    <t>RW Sel Heart RO</t>
  </si>
  <si>
    <t>4x4x16</t>
  </si>
  <si>
    <t>RW Sel Heart</t>
  </si>
  <si>
    <t>6x6x8</t>
  </si>
  <si>
    <t>6x6x10</t>
  </si>
  <si>
    <t>6x6x12</t>
  </si>
  <si>
    <t>4x12x6</t>
  </si>
  <si>
    <t>4x8x6</t>
  </si>
  <si>
    <t>1x6x6</t>
  </si>
  <si>
    <t>4x10x16</t>
  </si>
  <si>
    <t>RW Select Heart RO</t>
  </si>
  <si>
    <t>RW Select B Green</t>
  </si>
  <si>
    <t>1x1</t>
  </si>
  <si>
    <t>1x2</t>
  </si>
  <si>
    <t>1x4</t>
  </si>
  <si>
    <t>1x6</t>
  </si>
  <si>
    <t>1x12</t>
  </si>
  <si>
    <t>2x2</t>
  </si>
  <si>
    <t>2x4</t>
  </si>
  <si>
    <t>2x6</t>
  </si>
  <si>
    <t>2x8</t>
  </si>
  <si>
    <t>2x10</t>
  </si>
  <si>
    <t>2x12</t>
  </si>
  <si>
    <t>4x4</t>
  </si>
  <si>
    <t>4x6</t>
  </si>
  <si>
    <t>4x8</t>
  </si>
  <si>
    <t>4x12</t>
  </si>
  <si>
    <t>6x6</t>
  </si>
  <si>
    <t>6x8</t>
  </si>
  <si>
    <t>1x10</t>
  </si>
  <si>
    <t>1x3</t>
  </si>
  <si>
    <t>4x10</t>
  </si>
  <si>
    <t>Front</t>
  </si>
  <si>
    <t>6x8x14</t>
  </si>
  <si>
    <t>lumber</t>
  </si>
  <si>
    <t>number/feet</t>
  </si>
  <si>
    <t>price</t>
  </si>
  <si>
    <t>total</t>
  </si>
  <si>
    <t>6x6x14</t>
  </si>
  <si>
    <t>Posts</t>
  </si>
  <si>
    <t>Capital</t>
  </si>
  <si>
    <t>Cap Rail</t>
  </si>
  <si>
    <t>Nailers</t>
  </si>
  <si>
    <t>Fencing</t>
  </si>
  <si>
    <t>1x12x10</t>
  </si>
  <si>
    <t>Nailers/Trim</t>
  </si>
  <si>
    <t>Gates</t>
  </si>
  <si>
    <t>1x4x6</t>
  </si>
  <si>
    <t>Back</t>
  </si>
  <si>
    <t>1x12x6</t>
  </si>
  <si>
    <t>Concrete</t>
  </si>
  <si>
    <t>concrete</t>
  </si>
  <si>
    <t>Clear Dry</t>
  </si>
  <si>
    <t>Con Heart</t>
  </si>
  <si>
    <t>4x6x20</t>
  </si>
  <si>
    <t>RW S4S Sel Hrt Grn</t>
  </si>
  <si>
    <t>RW S4S Sel Hrt B</t>
  </si>
  <si>
    <t>2x6x18</t>
  </si>
  <si>
    <t>1x8x8</t>
  </si>
  <si>
    <t>RW S4S Clr Aye Dry</t>
  </si>
  <si>
    <t>Hem Fir PT</t>
  </si>
  <si>
    <t>2x12x8</t>
  </si>
  <si>
    <t>2x12x10</t>
  </si>
  <si>
    <t>RW Rough Con Hrt</t>
  </si>
  <si>
    <t>2x10x8</t>
  </si>
  <si>
    <t xml:space="preserve">2x12x4 </t>
  </si>
  <si>
    <t>4x6x8</t>
  </si>
  <si>
    <t>2x10x10</t>
  </si>
  <si>
    <t xml:space="preserve">RW S4S Sel Hrt </t>
  </si>
  <si>
    <t>1x4x20</t>
  </si>
  <si>
    <t>.97/lin/ft</t>
  </si>
  <si>
    <t>2x8x16</t>
  </si>
  <si>
    <t>2x8x8</t>
  </si>
  <si>
    <t>1x1x8</t>
  </si>
  <si>
    <t>RW Rough Sawn Hrt</t>
  </si>
  <si>
    <t>2x10x20</t>
  </si>
  <si>
    <t>Doug Fir PT</t>
  </si>
  <si>
    <t>OK lumber</t>
  </si>
  <si>
    <t>$/lin ft.</t>
  </si>
  <si>
    <t>(Carlos at OK Lumber)</t>
  </si>
  <si>
    <t xml:space="preserve"> </t>
  </si>
  <si>
    <t>2x12x12</t>
  </si>
  <si>
    <t>8x8x10</t>
  </si>
  <si>
    <t>call for qty on hand, special order?</t>
  </si>
  <si>
    <t>2x2x10</t>
  </si>
  <si>
    <t>special cut</t>
  </si>
  <si>
    <t>OK Lumber</t>
  </si>
  <si>
    <t>Home Depot</t>
  </si>
  <si>
    <t>FVRR</t>
  </si>
  <si>
    <t>1x8x10</t>
  </si>
  <si>
    <t>WP-11</t>
  </si>
  <si>
    <t>2x4x20</t>
  </si>
  <si>
    <t>FSCD</t>
  </si>
  <si>
    <t>Select</t>
  </si>
  <si>
    <t>2x12x14</t>
  </si>
  <si>
    <t>1x3x20</t>
  </si>
  <si>
    <t>Red S4S Clr Aye Dry</t>
  </si>
  <si>
    <t>Cedar</t>
  </si>
  <si>
    <t>6x10</t>
  </si>
  <si>
    <t>RW S4S Sel. Hrt. Grn</t>
  </si>
  <si>
    <t>6x8x8</t>
  </si>
  <si>
    <t>3x12</t>
  </si>
  <si>
    <t>3x6</t>
  </si>
  <si>
    <t>* each piece with tax and 30% markup</t>
  </si>
  <si>
    <t>9.94*</t>
  </si>
  <si>
    <t>25.56*</t>
  </si>
  <si>
    <t>47.29*</t>
  </si>
  <si>
    <t>63.27*</t>
  </si>
  <si>
    <t>RW Select B Grn</t>
  </si>
  <si>
    <t>Updated 2/29/12</t>
  </si>
  <si>
    <t xml:space="preserve">$/Linear foot </t>
  </si>
  <si>
    <t>IPE</t>
  </si>
  <si>
    <t xml:space="preserve">Southern Lumber  </t>
  </si>
  <si>
    <t>denotes pricing from Empire Lumber, 8/17/12</t>
  </si>
  <si>
    <t>RW Clear All Heart Aye Dry</t>
  </si>
  <si>
    <t>RW Con Heart S4S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</si>
</sst>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&quot;$&quot;#,##0.00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4" fontId="0" fillId="0" borderId="0" xfId="44" applyFont="1" applyAlignment="1">
      <alignment/>
    </xf>
    <xf numFmtId="8" fontId="0" fillId="0" borderId="0" xfId="0" applyNumberFormat="1" applyAlignment="1">
      <alignment/>
    </xf>
    <xf numFmtId="8" fontId="0" fillId="0" borderId="0" xfId="44" applyNumberFormat="1" applyFont="1" applyAlignment="1">
      <alignment/>
    </xf>
    <xf numFmtId="4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wrapText="1"/>
    </xf>
    <xf numFmtId="44" fontId="0" fillId="0" borderId="0" xfId="44" applyFont="1" applyAlignment="1">
      <alignment/>
    </xf>
    <xf numFmtId="44" fontId="0" fillId="0" borderId="0" xfId="44" applyAlignment="1">
      <alignment/>
    </xf>
    <xf numFmtId="0" fontId="0" fillId="35" borderId="0" xfId="0" applyFill="1" applyBorder="1" applyAlignment="1">
      <alignment/>
    </xf>
    <xf numFmtId="44" fontId="0" fillId="35" borderId="10" xfId="44" applyFont="1" applyFill="1" applyBorder="1" applyAlignment="1">
      <alignment/>
    </xf>
    <xf numFmtId="44" fontId="0" fillId="34" borderId="10" xfId="44" applyFont="1" applyFill="1" applyBorder="1" applyAlignment="1">
      <alignment/>
    </xf>
    <xf numFmtId="0" fontId="0" fillId="35" borderId="11" xfId="0" applyFill="1" applyBorder="1" applyAlignment="1">
      <alignment horizontal="center" wrapText="1"/>
    </xf>
    <xf numFmtId="44" fontId="0" fillId="7" borderId="10" xfId="44" applyFont="1" applyFill="1" applyBorder="1" applyAlignment="1">
      <alignment/>
    </xf>
    <xf numFmtId="0" fontId="0" fillId="7" borderId="0" xfId="0" applyFill="1" applyAlignment="1">
      <alignment/>
    </xf>
    <xf numFmtId="0" fontId="0" fillId="35" borderId="10" xfId="0" applyFill="1" applyBorder="1" applyAlignment="1">
      <alignment horizontal="center"/>
    </xf>
    <xf numFmtId="44" fontId="0" fillId="35" borderId="10" xfId="44" applyFont="1" applyFill="1" applyBorder="1" applyAlignment="1">
      <alignment horizontal="center"/>
    </xf>
    <xf numFmtId="44" fontId="0" fillId="34" borderId="10" xfId="44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5" fontId="0" fillId="34" borderId="10" xfId="0" applyNumberFormat="1" applyFill="1" applyBorder="1" applyAlignment="1">
      <alignment/>
    </xf>
    <xf numFmtId="165" fontId="0" fillId="35" borderId="10" xfId="0" applyNumberFormat="1" applyFill="1" applyBorder="1" applyAlignment="1">
      <alignment/>
    </xf>
    <xf numFmtId="165" fontId="0" fillId="35" borderId="10" xfId="44" applyNumberFormat="1" applyFont="1" applyFill="1" applyBorder="1" applyAlignment="1">
      <alignment horizontal="center"/>
    </xf>
    <xf numFmtId="165" fontId="0" fillId="34" borderId="10" xfId="44" applyNumberFormat="1" applyFont="1" applyFill="1" applyBorder="1" applyAlignment="1">
      <alignment/>
    </xf>
    <xf numFmtId="165" fontId="0" fillId="35" borderId="10" xfId="44" applyNumberFormat="1" applyFont="1" applyFill="1" applyBorder="1" applyAlignment="1">
      <alignment/>
    </xf>
    <xf numFmtId="165" fontId="0" fillId="34" borderId="10" xfId="44" applyNumberFormat="1" applyFont="1" applyFill="1" applyBorder="1" applyAlignment="1">
      <alignment horizontal="center"/>
    </xf>
    <xf numFmtId="165" fontId="0" fillId="0" borderId="10" xfId="44" applyNumberFormat="1" applyFont="1" applyFill="1" applyBorder="1" applyAlignment="1">
      <alignment/>
    </xf>
    <xf numFmtId="165" fontId="0" fillId="36" borderId="10" xfId="44" applyNumberFormat="1" applyFont="1" applyFill="1" applyBorder="1" applyAlignment="1">
      <alignment/>
    </xf>
    <xf numFmtId="165" fontId="0" fillId="0" borderId="10" xfId="44" applyNumberFormat="1" applyFont="1" applyFill="1" applyBorder="1" applyAlignment="1">
      <alignment/>
    </xf>
    <xf numFmtId="165" fontId="0" fillId="36" borderId="10" xfId="0" applyNumberFormat="1" applyFill="1" applyBorder="1" applyAlignment="1">
      <alignment/>
    </xf>
    <xf numFmtId="0" fontId="0" fillId="36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D3" sqref="D3"/>
    </sheetView>
  </sheetViews>
  <sheetFormatPr defaultColWidth="8.8515625" defaultRowHeight="12.75"/>
  <cols>
    <col min="1" max="1" width="8.8515625" style="0" customWidth="1"/>
    <col min="2" max="2" width="10.00390625" style="0" customWidth="1"/>
  </cols>
  <sheetData>
    <row r="1" spans="1:13" ht="12.75">
      <c r="A1" s="7"/>
      <c r="B1" s="7"/>
      <c r="C1" s="9"/>
      <c r="D1" s="7"/>
      <c r="E1" s="9"/>
      <c r="F1" s="7"/>
      <c r="G1" s="9"/>
      <c r="H1" s="7"/>
      <c r="I1" s="9"/>
      <c r="J1" s="7"/>
      <c r="K1" s="9"/>
      <c r="L1" s="7"/>
      <c r="M1" s="9"/>
    </row>
    <row r="2" spans="1:13" ht="42">
      <c r="A2" s="7"/>
      <c r="B2" s="8" t="s">
        <v>165</v>
      </c>
      <c r="C2" s="10" t="s">
        <v>50</v>
      </c>
      <c r="D2" s="8" t="s">
        <v>166</v>
      </c>
      <c r="E2" s="10" t="s">
        <v>49</v>
      </c>
      <c r="F2" s="8" t="s">
        <v>46</v>
      </c>
      <c r="G2" s="10" t="s">
        <v>33</v>
      </c>
      <c r="H2" s="8" t="s">
        <v>61</v>
      </c>
      <c r="I2" s="8" t="s">
        <v>150</v>
      </c>
      <c r="J2" s="16" t="s">
        <v>159</v>
      </c>
      <c r="K2" s="10" t="s">
        <v>47</v>
      </c>
      <c r="L2" s="19" t="s">
        <v>148</v>
      </c>
      <c r="M2" s="22" t="s">
        <v>162</v>
      </c>
    </row>
    <row r="3" spans="1:15" ht="12.75">
      <c r="A3" s="7"/>
      <c r="B3" s="24"/>
      <c r="C3" s="23"/>
      <c r="D3" s="24"/>
      <c r="E3" s="23"/>
      <c r="F3" s="24"/>
      <c r="G3" s="23"/>
      <c r="H3" s="24"/>
      <c r="I3" s="23"/>
      <c r="J3" s="24"/>
      <c r="K3" s="23"/>
      <c r="L3" s="24"/>
      <c r="M3" s="23" t="s">
        <v>131</v>
      </c>
      <c r="O3" s="33" t="s">
        <v>164</v>
      </c>
    </row>
    <row r="4" spans="1:13" ht="12.75">
      <c r="A4" s="7" t="s">
        <v>63</v>
      </c>
      <c r="B4" s="24"/>
      <c r="C4" s="23"/>
      <c r="D4" s="24"/>
      <c r="E4" s="23"/>
      <c r="F4" s="24"/>
      <c r="G4" s="23"/>
      <c r="H4" s="24"/>
      <c r="I4" s="23"/>
      <c r="J4" s="24"/>
      <c r="K4" s="23"/>
      <c r="L4" s="24"/>
      <c r="M4" s="23"/>
    </row>
    <row r="5" spans="1:13" ht="12.75">
      <c r="A5" s="9" t="s">
        <v>64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2.75">
      <c r="A6" s="7" t="s">
        <v>81</v>
      </c>
      <c r="B6" s="25"/>
      <c r="C6" s="26"/>
      <c r="D6" s="27"/>
      <c r="E6" s="26"/>
      <c r="F6" s="27"/>
      <c r="G6" s="26"/>
      <c r="H6" s="27"/>
      <c r="I6" s="26"/>
      <c r="J6" s="27"/>
      <c r="K6" s="26"/>
      <c r="L6" s="27"/>
      <c r="M6" s="23"/>
    </row>
    <row r="7" spans="1:13" ht="12.75">
      <c r="A7" s="9" t="s">
        <v>65</v>
      </c>
      <c r="B7" s="28"/>
      <c r="C7" s="26"/>
      <c r="D7" s="26" t="s">
        <v>131</v>
      </c>
      <c r="E7" s="26"/>
      <c r="F7" s="26"/>
      <c r="G7" s="26"/>
      <c r="H7" s="26"/>
      <c r="I7" s="26"/>
      <c r="J7" s="26"/>
      <c r="K7" s="26"/>
      <c r="L7" s="26"/>
      <c r="M7" s="32">
        <v>3.35</v>
      </c>
    </row>
    <row r="8" spans="1:13" ht="12.75">
      <c r="A8" s="7" t="s">
        <v>66</v>
      </c>
      <c r="B8" s="25"/>
      <c r="D8" s="27" t="s">
        <v>131</v>
      </c>
      <c r="E8" s="30">
        <v>5.55</v>
      </c>
      <c r="F8" s="27"/>
      <c r="G8" s="26"/>
      <c r="H8" s="27"/>
      <c r="I8" s="26"/>
      <c r="J8" s="30">
        <v>10</v>
      </c>
      <c r="K8" s="26"/>
      <c r="L8" s="27"/>
      <c r="M8" s="32">
        <v>3.55</v>
      </c>
    </row>
    <row r="9" spans="1:13" ht="12.75">
      <c r="A9" s="9" t="s">
        <v>18</v>
      </c>
      <c r="B9" s="26"/>
      <c r="C9" s="26"/>
      <c r="D9" s="26"/>
      <c r="E9" s="30">
        <v>6.4</v>
      </c>
      <c r="F9" s="26"/>
      <c r="G9" s="26"/>
      <c r="H9" s="26"/>
      <c r="I9" s="26"/>
      <c r="J9" s="26"/>
      <c r="K9" s="26"/>
      <c r="L9" s="26"/>
      <c r="M9" s="23"/>
    </row>
    <row r="10" spans="1:13" ht="12.75">
      <c r="A10" s="7" t="s">
        <v>80</v>
      </c>
      <c r="B10" s="27"/>
      <c r="C10" s="26"/>
      <c r="D10" s="27"/>
      <c r="E10" s="26"/>
      <c r="F10" s="27"/>
      <c r="G10" s="26"/>
      <c r="H10" s="27"/>
      <c r="I10" s="26"/>
      <c r="J10" s="27"/>
      <c r="K10" s="26"/>
      <c r="L10" s="27"/>
      <c r="M10" s="23"/>
    </row>
    <row r="11" spans="1:13" ht="12.75">
      <c r="A11" s="9" t="s">
        <v>67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3"/>
    </row>
    <row r="12" spans="1:13" ht="12.75">
      <c r="A12" s="7" t="s">
        <v>68</v>
      </c>
      <c r="B12" s="29"/>
      <c r="C12" s="30">
        <v>7.33</v>
      </c>
      <c r="D12" s="30">
        <v>6</v>
      </c>
      <c r="E12" s="30">
        <v>5</v>
      </c>
      <c r="F12" s="27"/>
      <c r="G12" s="26"/>
      <c r="H12" s="27"/>
      <c r="I12" s="26"/>
      <c r="J12" s="27"/>
      <c r="K12" s="26"/>
      <c r="L12" s="27"/>
      <c r="M12" s="23"/>
    </row>
    <row r="13" spans="1:13" ht="12.75">
      <c r="A13" s="9" t="s">
        <v>69</v>
      </c>
      <c r="B13" s="26"/>
      <c r="C13" s="26" t="s">
        <v>131</v>
      </c>
      <c r="D13" s="26"/>
      <c r="E13" s="30">
        <v>14.67</v>
      </c>
      <c r="F13" s="26"/>
      <c r="G13" s="30">
        <v>14.67</v>
      </c>
      <c r="H13" s="26"/>
      <c r="I13" s="26"/>
      <c r="J13" s="26"/>
      <c r="K13" s="30">
        <v>5.67</v>
      </c>
      <c r="L13" s="26"/>
      <c r="M13" s="23"/>
    </row>
    <row r="14" spans="1:13" ht="12.75">
      <c r="A14" s="7" t="s">
        <v>70</v>
      </c>
      <c r="B14" s="29"/>
      <c r="C14" s="26" t="s">
        <v>131</v>
      </c>
      <c r="D14" s="30">
        <v>18</v>
      </c>
      <c r="E14" s="30">
        <v>18.5</v>
      </c>
      <c r="F14" s="27"/>
      <c r="G14" s="26"/>
      <c r="H14" s="27"/>
      <c r="I14" s="26"/>
      <c r="J14" s="30">
        <v>16</v>
      </c>
      <c r="K14" s="30">
        <v>6.6</v>
      </c>
      <c r="L14" s="27"/>
      <c r="M14" s="23"/>
    </row>
    <row r="15" spans="1:13" ht="12.75">
      <c r="A15" s="9" t="s">
        <v>71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3"/>
    </row>
    <row r="16" spans="1:13" ht="12.75">
      <c r="A16" s="7" t="s">
        <v>72</v>
      </c>
      <c r="B16" s="27"/>
      <c r="C16" s="26"/>
      <c r="D16" s="27"/>
      <c r="E16" s="26"/>
      <c r="F16" s="27"/>
      <c r="G16" s="26"/>
      <c r="H16" s="27"/>
      <c r="I16" s="26"/>
      <c r="J16" s="27"/>
      <c r="K16" s="26"/>
      <c r="L16" s="27"/>
      <c r="M16" s="23"/>
    </row>
    <row r="17" spans="1:13" ht="12.75">
      <c r="A17" s="9" t="s">
        <v>73</v>
      </c>
      <c r="B17" s="26"/>
      <c r="C17" s="26"/>
      <c r="D17" s="26"/>
      <c r="E17" s="30">
        <v>38</v>
      </c>
      <c r="F17" s="26"/>
      <c r="G17" s="30">
        <v>44</v>
      </c>
      <c r="H17" s="26"/>
      <c r="I17" s="26"/>
      <c r="J17" s="26"/>
      <c r="K17" s="30">
        <v>17.6</v>
      </c>
      <c r="L17" s="26"/>
      <c r="M17" s="23"/>
    </row>
    <row r="18" spans="1:13" ht="12.75">
      <c r="A18" s="7" t="s">
        <v>74</v>
      </c>
      <c r="B18" s="27"/>
      <c r="C18" s="26"/>
      <c r="D18" s="30">
        <v>30.67</v>
      </c>
      <c r="E18" s="30">
        <v>28</v>
      </c>
      <c r="F18" s="27"/>
      <c r="G18" s="26"/>
      <c r="H18" s="27"/>
      <c r="I18" s="26"/>
      <c r="J18" s="27"/>
      <c r="K18" s="30">
        <v>10.4</v>
      </c>
      <c r="L18" s="27"/>
      <c r="M18" s="23"/>
    </row>
    <row r="19" spans="1:13" ht="12.75">
      <c r="A19" s="9" t="s">
        <v>75</v>
      </c>
      <c r="B19" s="26"/>
      <c r="C19" s="26"/>
      <c r="D19" s="30">
        <v>46</v>
      </c>
      <c r="E19" s="30">
        <v>40</v>
      </c>
      <c r="F19" s="26"/>
      <c r="G19" s="26"/>
      <c r="H19" s="26"/>
      <c r="I19" s="26"/>
      <c r="J19" s="26"/>
      <c r="K19" s="30">
        <v>19.8</v>
      </c>
      <c r="L19" s="26"/>
      <c r="M19" s="23"/>
    </row>
    <row r="20" spans="1:13" ht="12.75">
      <c r="A20" s="7" t="s">
        <v>76</v>
      </c>
      <c r="B20" s="27"/>
      <c r="C20" s="26"/>
      <c r="D20" s="27"/>
      <c r="E20" s="26"/>
      <c r="F20" s="27"/>
      <c r="G20" s="26"/>
      <c r="H20" s="27"/>
      <c r="I20" s="26"/>
      <c r="J20" s="27"/>
      <c r="K20" s="26"/>
      <c r="L20" s="27"/>
      <c r="M20" s="23"/>
    </row>
    <row r="21" spans="1:13" ht="12.75">
      <c r="A21" s="9" t="s">
        <v>82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3"/>
    </row>
    <row r="22" spans="1:13" ht="12.75">
      <c r="A22" s="7" t="s">
        <v>77</v>
      </c>
      <c r="B22" s="27"/>
      <c r="C22" s="26"/>
      <c r="D22" s="27"/>
      <c r="E22" s="26"/>
      <c r="F22" s="27"/>
      <c r="G22" s="26"/>
      <c r="H22" s="27"/>
      <c r="I22" s="26"/>
      <c r="J22" s="27"/>
      <c r="K22" s="26"/>
      <c r="L22" s="27"/>
      <c r="M22" s="23"/>
    </row>
    <row r="23" spans="1:13" ht="12.75">
      <c r="A23" s="9" t="s">
        <v>78</v>
      </c>
      <c r="B23" s="26"/>
      <c r="C23" s="26"/>
      <c r="D23" s="30">
        <v>63</v>
      </c>
      <c r="E23" s="30">
        <v>63</v>
      </c>
      <c r="F23" s="26"/>
      <c r="G23" s="26"/>
      <c r="H23" s="26"/>
      <c r="I23" s="26"/>
      <c r="J23" s="26"/>
      <c r="K23" s="30">
        <v>33</v>
      </c>
      <c r="L23" s="26"/>
      <c r="M23" s="23"/>
    </row>
    <row r="24" spans="1:13" ht="12.75">
      <c r="A24" s="7" t="s">
        <v>151</v>
      </c>
      <c r="B24" s="27"/>
      <c r="C24" s="26"/>
      <c r="D24" s="27"/>
      <c r="E24" s="26"/>
      <c r="F24" s="27"/>
      <c r="G24" s="26"/>
      <c r="H24" s="27"/>
      <c r="I24" s="26"/>
      <c r="J24" s="27"/>
      <c r="K24" s="31"/>
      <c r="L24" s="27"/>
      <c r="M24" s="23"/>
    </row>
    <row r="25" spans="1:13" ht="12.75">
      <c r="A25" s="7" t="s">
        <v>149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3"/>
    </row>
    <row r="26" spans="1:13" ht="12.75">
      <c r="A26" s="7" t="s">
        <v>152</v>
      </c>
      <c r="B26" s="27"/>
      <c r="C26" s="26"/>
      <c r="D26" s="27"/>
      <c r="E26" s="26"/>
      <c r="F26" s="27"/>
      <c r="G26" s="26"/>
      <c r="H26" s="27"/>
      <c r="I26" s="26"/>
      <c r="J26" s="27"/>
      <c r="K26" s="26"/>
      <c r="L26" s="27"/>
      <c r="M26" s="23"/>
    </row>
    <row r="27" spans="1:13" ht="12.75">
      <c r="A27" s="7" t="s">
        <v>153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3"/>
    </row>
    <row r="28" spans="1:13" ht="12.75">
      <c r="A28" s="7"/>
      <c r="B28" s="27"/>
      <c r="C28" s="26"/>
      <c r="D28" s="27"/>
      <c r="E28" s="26"/>
      <c r="F28" s="27"/>
      <c r="G28" s="26"/>
      <c r="H28" s="27"/>
      <c r="I28" s="26"/>
      <c r="J28" s="27"/>
      <c r="K28" s="26"/>
      <c r="L28" s="27"/>
      <c r="M28" s="23"/>
    </row>
    <row r="30" ht="12.75">
      <c r="A30" s="13" t="s">
        <v>161</v>
      </c>
    </row>
    <row r="31" ht="12.75">
      <c r="A31" s="13" t="s">
        <v>154</v>
      </c>
    </row>
    <row r="33" ht="12.75">
      <c r="A33" s="18" t="s">
        <v>160</v>
      </c>
    </row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2">
      <selection activeCell="C18" sqref="C18"/>
    </sheetView>
  </sheetViews>
  <sheetFormatPr defaultColWidth="8.8515625" defaultRowHeight="12.75"/>
  <sheetData>
    <row r="1" spans="1:13" ht="12.75">
      <c r="A1" s="7"/>
      <c r="B1" s="7"/>
      <c r="C1" s="9"/>
      <c r="D1" s="7"/>
      <c r="E1" s="9"/>
      <c r="F1" s="7"/>
      <c r="G1" s="9"/>
      <c r="H1" s="7"/>
      <c r="I1" s="9"/>
      <c r="J1" s="7"/>
      <c r="K1" s="9"/>
      <c r="L1" s="7"/>
      <c r="M1" s="9"/>
    </row>
    <row r="2" spans="1:13" ht="42">
      <c r="A2" s="7"/>
      <c r="B2" s="8" t="s">
        <v>35</v>
      </c>
      <c r="C2" s="10" t="s">
        <v>50</v>
      </c>
      <c r="D2" s="8" t="s">
        <v>42</v>
      </c>
      <c r="E2" s="10" t="s">
        <v>49</v>
      </c>
      <c r="F2" s="8" t="s">
        <v>46</v>
      </c>
      <c r="G2" s="10" t="s">
        <v>33</v>
      </c>
      <c r="H2" s="8" t="s">
        <v>61</v>
      </c>
      <c r="I2" s="8" t="s">
        <v>150</v>
      </c>
      <c r="J2" s="16" t="s">
        <v>159</v>
      </c>
      <c r="K2" s="10" t="s">
        <v>47</v>
      </c>
      <c r="L2" s="19" t="s">
        <v>148</v>
      </c>
      <c r="M2" s="22" t="s">
        <v>162</v>
      </c>
    </row>
    <row r="3" spans="1:13" ht="12.75">
      <c r="A3" s="7"/>
      <c r="B3" s="7"/>
      <c r="C3" s="9"/>
      <c r="D3" s="7"/>
      <c r="E3" s="9"/>
      <c r="F3" s="7"/>
      <c r="G3" s="9"/>
      <c r="H3" s="7"/>
      <c r="I3" s="9"/>
      <c r="J3" s="7"/>
      <c r="K3" s="9"/>
      <c r="L3" s="7"/>
      <c r="M3" s="9" t="s">
        <v>163</v>
      </c>
    </row>
    <row r="4" spans="1:13" ht="12.75">
      <c r="A4" s="7" t="s">
        <v>63</v>
      </c>
      <c r="B4" s="7"/>
      <c r="C4" s="9"/>
      <c r="D4" s="7"/>
      <c r="E4" s="9"/>
      <c r="F4" s="7"/>
      <c r="G4" s="9"/>
      <c r="H4" s="7"/>
      <c r="I4" s="9"/>
      <c r="J4" s="7"/>
      <c r="K4" s="9"/>
      <c r="L4" s="7"/>
      <c r="M4" s="9"/>
    </row>
    <row r="5" spans="1:13" ht="12.75">
      <c r="A5" s="9" t="s">
        <v>64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>
      <c r="A6" s="7" t="s">
        <v>146</v>
      </c>
      <c r="B6" s="20" t="s">
        <v>156</v>
      </c>
      <c r="C6" s="15"/>
      <c r="D6" s="14"/>
      <c r="E6" s="15"/>
      <c r="F6" s="14"/>
      <c r="G6" s="15"/>
      <c r="H6" s="14"/>
      <c r="I6" s="15"/>
      <c r="J6" s="14"/>
      <c r="K6" s="15"/>
      <c r="L6" s="14"/>
      <c r="M6" s="9"/>
    </row>
    <row r="7" spans="1:13" ht="12.75">
      <c r="A7" s="9" t="s">
        <v>65</v>
      </c>
      <c r="B7" s="21">
        <v>2.1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23">
        <v>3.2</v>
      </c>
    </row>
    <row r="8" spans="1:13" ht="12.75">
      <c r="A8" s="7" t="s">
        <v>38</v>
      </c>
      <c r="B8" s="20" t="s">
        <v>157</v>
      </c>
      <c r="C8" s="15"/>
      <c r="D8" s="14"/>
      <c r="E8" s="15">
        <v>1.28</v>
      </c>
      <c r="F8" s="14"/>
      <c r="G8" s="15"/>
      <c r="H8" s="14"/>
      <c r="I8" s="15"/>
      <c r="J8" s="14"/>
      <c r="K8" s="15"/>
      <c r="L8" s="14"/>
      <c r="M8" s="9"/>
    </row>
    <row r="9" spans="1:13" ht="12.75">
      <c r="A9" s="9" t="s">
        <v>18</v>
      </c>
      <c r="B9" s="15"/>
      <c r="C9" s="15"/>
      <c r="D9" s="15"/>
      <c r="E9" s="15" t="s">
        <v>155</v>
      </c>
      <c r="F9" s="15"/>
      <c r="G9" s="15"/>
      <c r="H9" s="15"/>
      <c r="I9" s="15"/>
      <c r="J9" s="15"/>
      <c r="K9" s="15"/>
      <c r="L9" s="15"/>
      <c r="M9" s="9"/>
    </row>
    <row r="10" spans="1:13" ht="12.75">
      <c r="A10" s="7" t="s">
        <v>80</v>
      </c>
      <c r="B10" s="14"/>
      <c r="C10" s="15"/>
      <c r="D10" s="14"/>
      <c r="E10" s="15"/>
      <c r="F10" s="14"/>
      <c r="G10" s="15"/>
      <c r="H10" s="14"/>
      <c r="I10" s="15"/>
      <c r="J10" s="14"/>
      <c r="K10" s="15"/>
      <c r="L10" s="14"/>
      <c r="M10" s="9"/>
    </row>
    <row r="11" spans="1:13" ht="12.75">
      <c r="A11" s="9" t="s">
        <v>67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9"/>
    </row>
    <row r="12" spans="1:13" ht="12.75">
      <c r="A12" s="7" t="s">
        <v>68</v>
      </c>
      <c r="B12" s="17">
        <v>2.2</v>
      </c>
      <c r="C12" s="15"/>
      <c r="D12" s="14"/>
      <c r="E12" s="15"/>
      <c r="F12" s="14"/>
      <c r="G12" s="15"/>
      <c r="H12" s="14"/>
      <c r="I12" s="15"/>
      <c r="J12" s="14"/>
      <c r="K12" s="15"/>
      <c r="L12" s="14"/>
      <c r="M12" s="9"/>
    </row>
    <row r="13" spans="1:13" ht="12.75">
      <c r="A13" s="9" t="s">
        <v>69</v>
      </c>
      <c r="B13" s="17">
        <v>4</v>
      </c>
      <c r="C13" s="15">
        <f>25/10</f>
        <v>2.5</v>
      </c>
      <c r="D13" s="15"/>
      <c r="E13" s="15">
        <v>2.06</v>
      </c>
      <c r="F13" s="15"/>
      <c r="G13" s="15"/>
      <c r="H13" s="15"/>
      <c r="I13" s="15">
        <v>2.84</v>
      </c>
      <c r="J13" s="15"/>
      <c r="K13" s="15"/>
      <c r="L13" s="15"/>
      <c r="M13" s="9"/>
    </row>
    <row r="14" spans="1:13" ht="12.75">
      <c r="A14" s="7" t="s">
        <v>70</v>
      </c>
      <c r="B14" s="17">
        <v>6.4</v>
      </c>
      <c r="C14" s="15">
        <f>78/20</f>
        <v>3.9</v>
      </c>
      <c r="D14" s="14"/>
      <c r="E14" s="15">
        <v>2.1</v>
      </c>
      <c r="F14" s="14"/>
      <c r="G14" s="15"/>
      <c r="H14" s="14"/>
      <c r="I14" s="15">
        <v>3.91</v>
      </c>
      <c r="J14" s="14"/>
      <c r="K14" s="15">
        <v>1.46</v>
      </c>
      <c r="L14" s="14">
        <v>3.41</v>
      </c>
      <c r="M14" s="9"/>
    </row>
    <row r="15" spans="1:13" ht="12.75">
      <c r="A15" s="9" t="s">
        <v>71</v>
      </c>
      <c r="B15" s="15"/>
      <c r="C15" s="15"/>
      <c r="D15" s="15"/>
      <c r="E15" s="15">
        <v>3.9</v>
      </c>
      <c r="F15" s="15">
        <f>180/12</f>
        <v>15</v>
      </c>
      <c r="G15" s="15"/>
      <c r="H15" s="15"/>
      <c r="I15" s="15">
        <v>8.1</v>
      </c>
      <c r="J15" s="15"/>
      <c r="K15" s="15">
        <v>2</v>
      </c>
      <c r="L15" s="15"/>
      <c r="M15" s="9"/>
    </row>
    <row r="16" spans="1:13" ht="12.75">
      <c r="A16" s="7" t="s">
        <v>72</v>
      </c>
      <c r="B16" s="14"/>
      <c r="C16" s="15"/>
      <c r="D16" s="14"/>
      <c r="E16" s="15">
        <v>4.79</v>
      </c>
      <c r="F16" s="14"/>
      <c r="G16" s="15"/>
      <c r="H16" s="14"/>
      <c r="I16" s="15"/>
      <c r="J16" s="14"/>
      <c r="K16" s="15"/>
      <c r="L16" s="14"/>
      <c r="M16" s="9"/>
    </row>
    <row r="17" spans="1:13" ht="12.75">
      <c r="A17" s="9" t="s">
        <v>73</v>
      </c>
      <c r="B17" s="15"/>
      <c r="C17" s="15">
        <f>90/10</f>
        <v>9</v>
      </c>
      <c r="D17" s="15"/>
      <c r="E17" s="15">
        <v>4.35</v>
      </c>
      <c r="F17" s="15"/>
      <c r="G17" s="15"/>
      <c r="H17" s="15"/>
      <c r="I17" s="15">
        <v>11.93</v>
      </c>
      <c r="J17" s="15"/>
      <c r="K17" s="15">
        <v>2.26</v>
      </c>
      <c r="L17" s="15"/>
      <c r="M17" s="9"/>
    </row>
    <row r="18" spans="1:13" ht="12.75">
      <c r="A18" s="7" t="s">
        <v>74</v>
      </c>
      <c r="B18" s="14">
        <v>11.1</v>
      </c>
      <c r="C18" s="15"/>
      <c r="D18" s="14"/>
      <c r="E18" s="15">
        <v>4.11</v>
      </c>
      <c r="F18" s="14"/>
      <c r="G18" s="15"/>
      <c r="H18" s="14"/>
      <c r="I18" s="15">
        <v>7.38</v>
      </c>
      <c r="J18" s="14"/>
      <c r="K18" s="15">
        <v>2.26</v>
      </c>
      <c r="L18" s="14"/>
      <c r="M18" s="9"/>
    </row>
    <row r="19" spans="1:13" ht="12.75">
      <c r="A19" s="9" t="s">
        <v>75</v>
      </c>
      <c r="B19" s="17">
        <v>17</v>
      </c>
      <c r="C19" s="15"/>
      <c r="D19" s="15"/>
      <c r="E19" s="15">
        <v>8.52</v>
      </c>
      <c r="F19" s="15"/>
      <c r="G19" s="15"/>
      <c r="H19" s="15"/>
      <c r="I19" s="15">
        <v>12.78</v>
      </c>
      <c r="J19" s="15"/>
      <c r="K19" s="15">
        <v>3.51</v>
      </c>
      <c r="L19" s="15"/>
      <c r="M19" s="9"/>
    </row>
    <row r="20" spans="1:13" ht="12.75">
      <c r="A20" s="7" t="s">
        <v>76</v>
      </c>
      <c r="B20" s="14"/>
      <c r="C20" s="15"/>
      <c r="D20" s="14"/>
      <c r="E20" s="15"/>
      <c r="F20" s="14"/>
      <c r="G20" s="15"/>
      <c r="H20" s="14"/>
      <c r="I20" s="15"/>
      <c r="J20" s="14"/>
      <c r="K20" s="15"/>
      <c r="L20" s="14"/>
      <c r="M20" s="9"/>
    </row>
    <row r="21" spans="1:13" ht="12.75">
      <c r="A21" s="9" t="s">
        <v>82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9"/>
    </row>
    <row r="22" spans="1:13" ht="12.75">
      <c r="A22" s="7" t="s">
        <v>77</v>
      </c>
      <c r="B22" s="14"/>
      <c r="C22" s="15"/>
      <c r="D22" s="14"/>
      <c r="E22" s="15">
        <v>15.34</v>
      </c>
      <c r="F22" s="14"/>
      <c r="G22" s="15"/>
      <c r="H22" s="14"/>
      <c r="I22" s="15"/>
      <c r="J22" s="14"/>
      <c r="K22" s="15"/>
      <c r="L22" s="14"/>
      <c r="M22" s="9"/>
    </row>
    <row r="23" spans="1:13" ht="12.75">
      <c r="A23" s="9" t="s">
        <v>78</v>
      </c>
      <c r="B23" s="15">
        <v>39.9</v>
      </c>
      <c r="C23" s="15"/>
      <c r="D23" s="15"/>
      <c r="E23" s="15">
        <v>12.78</v>
      </c>
      <c r="F23" s="15"/>
      <c r="G23" s="15">
        <v>28.76</v>
      </c>
      <c r="H23" s="15"/>
      <c r="I23" s="15"/>
      <c r="J23" s="15"/>
      <c r="K23" s="15">
        <v>5.27</v>
      </c>
      <c r="L23" s="15"/>
      <c r="M23" s="9"/>
    </row>
    <row r="24" spans="1:13" ht="12.75">
      <c r="A24" s="7" t="s">
        <v>151</v>
      </c>
      <c r="B24" s="14"/>
      <c r="C24" s="15"/>
      <c r="D24" s="14"/>
      <c r="E24" s="15"/>
      <c r="F24" s="14"/>
      <c r="G24" s="15"/>
      <c r="H24" s="14"/>
      <c r="I24" s="15"/>
      <c r="J24" s="14"/>
      <c r="K24" s="15" t="s">
        <v>158</v>
      </c>
      <c r="L24" s="14"/>
      <c r="M24" s="9"/>
    </row>
    <row r="25" spans="1:13" ht="12.75">
      <c r="A25" s="7" t="s">
        <v>149</v>
      </c>
      <c r="B25" s="14"/>
      <c r="C25" s="15"/>
      <c r="D25" s="14"/>
      <c r="E25" s="15"/>
      <c r="F25" s="14"/>
      <c r="G25" s="15"/>
      <c r="H25" s="14"/>
      <c r="I25" s="15"/>
      <c r="J25" s="14"/>
      <c r="K25" s="15"/>
      <c r="L25" s="14"/>
      <c r="M25" s="9"/>
    </row>
    <row r="26" spans="1:13" ht="12.75">
      <c r="A26" s="7" t="s">
        <v>152</v>
      </c>
      <c r="B26" s="14"/>
      <c r="C26" s="15"/>
      <c r="D26" s="14"/>
      <c r="E26" s="15"/>
      <c r="F26" s="14"/>
      <c r="G26" s="15"/>
      <c r="H26" s="14"/>
      <c r="I26" s="15"/>
      <c r="J26" s="14"/>
      <c r="K26" s="15">
        <v>5.1</v>
      </c>
      <c r="L26" s="14"/>
      <c r="M26" s="9"/>
    </row>
    <row r="27" spans="1:13" ht="12.75">
      <c r="A27" s="7" t="s">
        <v>153</v>
      </c>
      <c r="B27" s="14"/>
      <c r="C27" s="15"/>
      <c r="D27" s="14"/>
      <c r="E27" s="15"/>
      <c r="F27" s="14"/>
      <c r="G27" s="15"/>
      <c r="H27" s="14"/>
      <c r="I27" s="15"/>
      <c r="J27" s="14"/>
      <c r="K27" s="15">
        <v>2.46</v>
      </c>
      <c r="L27" s="14"/>
      <c r="M27" s="9"/>
    </row>
    <row r="28" spans="1:13" ht="12.75">
      <c r="A28" s="7"/>
      <c r="B28" s="14"/>
      <c r="C28" s="15"/>
      <c r="D28" s="14"/>
      <c r="E28" s="15"/>
      <c r="F28" s="14"/>
      <c r="G28" s="15"/>
      <c r="H28" s="14"/>
      <c r="I28" s="15"/>
      <c r="J28" s="14"/>
      <c r="K28" s="15"/>
      <c r="L28" s="14"/>
      <c r="M28" s="9"/>
    </row>
    <row r="30" ht="12.75">
      <c r="A30" s="13" t="s">
        <v>161</v>
      </c>
    </row>
    <row r="31" ht="12.75">
      <c r="A31" s="13" t="s">
        <v>154</v>
      </c>
    </row>
    <row r="33" ht="12.75">
      <c r="A33" s="18" t="s">
        <v>160</v>
      </c>
    </row>
  </sheetData>
  <sheetProtection/>
  <printOptions/>
  <pageMargins left="0.75" right="0.75" top="1" bottom="1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4">
      <selection activeCell="C29" sqref="C29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11.00390625" style="12" bestFit="1" customWidth="1"/>
    <col min="4" max="4" width="8.421875" style="1" bestFit="1" customWidth="1"/>
  </cols>
  <sheetData>
    <row r="1" spans="3:4" ht="12.75">
      <c r="C1" s="11" t="s">
        <v>137</v>
      </c>
      <c r="D1" s="1" t="s">
        <v>138</v>
      </c>
    </row>
    <row r="2" spans="1:3" ht="12.75">
      <c r="A2" t="s">
        <v>118</v>
      </c>
      <c r="B2" t="s">
        <v>127</v>
      </c>
      <c r="C2" s="1"/>
    </row>
    <row r="3" spans="1:3" ht="12.75">
      <c r="A3" t="s">
        <v>126</v>
      </c>
      <c r="B3" t="s">
        <v>127</v>
      </c>
      <c r="C3" s="1"/>
    </row>
    <row r="4" spans="1:4" ht="12.75">
      <c r="A4" t="s">
        <v>142</v>
      </c>
      <c r="B4" t="s">
        <v>143</v>
      </c>
      <c r="C4" s="1"/>
      <c r="D4" s="1">
        <v>5.12</v>
      </c>
    </row>
    <row r="5" spans="1:4" ht="12.75">
      <c r="A5" t="s">
        <v>10</v>
      </c>
      <c r="B5" t="s">
        <v>139</v>
      </c>
      <c r="C5" s="11"/>
      <c r="D5" s="1">
        <v>0.92</v>
      </c>
    </row>
    <row r="6" spans="1:3" ht="12.75">
      <c r="A6" t="s">
        <v>9</v>
      </c>
      <c r="B6" t="s">
        <v>111</v>
      </c>
      <c r="C6" s="1"/>
    </row>
    <row r="7" spans="1:3" ht="12.75">
      <c r="A7" t="s">
        <v>122</v>
      </c>
      <c r="B7" t="s">
        <v>111</v>
      </c>
      <c r="C7" s="1"/>
    </row>
    <row r="8" spans="1:3" ht="12.75">
      <c r="A8" t="s">
        <v>123</v>
      </c>
      <c r="B8" t="s">
        <v>111</v>
      </c>
      <c r="C8" s="1"/>
    </row>
    <row r="9" spans="1:3" ht="12.75">
      <c r="A9" t="s">
        <v>41</v>
      </c>
      <c r="B9" t="s">
        <v>111</v>
      </c>
      <c r="C9" s="1"/>
    </row>
    <row r="10" spans="1:3" ht="12.75">
      <c r="A10" t="s">
        <v>21</v>
      </c>
      <c r="B10" t="s">
        <v>111</v>
      </c>
      <c r="C10" s="1"/>
    </row>
    <row r="11" spans="1:3" ht="12.75">
      <c r="A11" t="s">
        <v>120</v>
      </c>
      <c r="B11" t="s">
        <v>114</v>
      </c>
      <c r="C11" s="1"/>
    </row>
    <row r="12" spans="1:3" ht="12.75">
      <c r="A12" t="s">
        <v>59</v>
      </c>
      <c r="B12" t="s">
        <v>114</v>
      </c>
      <c r="C12" s="1"/>
    </row>
    <row r="13" spans="1:3" ht="12.75">
      <c r="A13" t="s">
        <v>113</v>
      </c>
      <c r="B13" t="s">
        <v>114</v>
      </c>
      <c r="C13" s="1">
        <v>42.75</v>
      </c>
    </row>
    <row r="14" spans="1:3" ht="12.75">
      <c r="A14" t="s">
        <v>116</v>
      </c>
      <c r="B14" t="s">
        <v>114</v>
      </c>
      <c r="C14" s="1"/>
    </row>
    <row r="15" spans="1:3" ht="12.75">
      <c r="A15" t="s">
        <v>26</v>
      </c>
      <c r="B15" t="s">
        <v>114</v>
      </c>
      <c r="C15" s="1">
        <v>85.5</v>
      </c>
    </row>
    <row r="16" spans="1:3" ht="12.75">
      <c r="A16" t="s">
        <v>112</v>
      </c>
      <c r="B16" t="s">
        <v>114</v>
      </c>
      <c r="C16" s="1">
        <v>34.2</v>
      </c>
    </row>
    <row r="17" spans="1:3" ht="12.75">
      <c r="A17" t="s">
        <v>145</v>
      </c>
      <c r="B17" t="s">
        <v>114</v>
      </c>
      <c r="C17" s="1">
        <v>59.85</v>
      </c>
    </row>
    <row r="18" spans="1:3" ht="12.75">
      <c r="A18" t="s">
        <v>13</v>
      </c>
      <c r="B18" t="s">
        <v>114</v>
      </c>
      <c r="C18" s="1"/>
    </row>
    <row r="19" spans="1:3" ht="12.75">
      <c r="A19" t="s">
        <v>14</v>
      </c>
      <c r="B19" t="s">
        <v>114</v>
      </c>
      <c r="C19" s="1">
        <v>21</v>
      </c>
    </row>
    <row r="20" spans="1:3" ht="12.75">
      <c r="A20" t="s">
        <v>29</v>
      </c>
      <c r="B20" t="s">
        <v>114</v>
      </c>
      <c r="C20" s="1"/>
    </row>
    <row r="21" spans="1:3" ht="12.75">
      <c r="A21" t="s">
        <v>21</v>
      </c>
      <c r="B21" t="s">
        <v>114</v>
      </c>
      <c r="C21" s="1">
        <v>20.11</v>
      </c>
    </row>
    <row r="22" spans="1:3" ht="12.75">
      <c r="A22" t="s">
        <v>117</v>
      </c>
      <c r="B22" t="s">
        <v>114</v>
      </c>
      <c r="C22" s="1"/>
    </row>
    <row r="23" spans="1:3" ht="12.75">
      <c r="A23" t="s">
        <v>133</v>
      </c>
      <c r="B23" t="s">
        <v>114</v>
      </c>
      <c r="C23" s="1"/>
    </row>
    <row r="24" spans="1:3" ht="12.75">
      <c r="A24" t="s">
        <v>124</v>
      </c>
      <c r="B24" t="s">
        <v>125</v>
      </c>
      <c r="C24" s="1">
        <v>2</v>
      </c>
    </row>
    <row r="25" spans="1:3" ht="12.75">
      <c r="A25" t="s">
        <v>109</v>
      </c>
      <c r="B25" t="s">
        <v>110</v>
      </c>
      <c r="C25" s="1"/>
    </row>
    <row r="26" spans="1:4" ht="12.75">
      <c r="A26" t="s">
        <v>32</v>
      </c>
      <c r="B26" t="s">
        <v>144</v>
      </c>
      <c r="C26" s="11"/>
      <c r="D26" s="1">
        <v>7.12</v>
      </c>
    </row>
    <row r="27" spans="1:4" ht="12.75">
      <c r="A27" t="s">
        <v>140</v>
      </c>
      <c r="B27" t="s">
        <v>141</v>
      </c>
      <c r="C27" s="11"/>
      <c r="D27" s="1">
        <v>8.54</v>
      </c>
    </row>
    <row r="28" spans="1:3" ht="12.75">
      <c r="A28" t="s">
        <v>146</v>
      </c>
      <c r="B28" t="s">
        <v>147</v>
      </c>
      <c r="C28" s="11">
        <v>18</v>
      </c>
    </row>
    <row r="29" ht="12.75">
      <c r="C29" s="1"/>
    </row>
    <row r="30" ht="12.75">
      <c r="C30" s="1"/>
    </row>
    <row r="31" spans="1:3" ht="12.75">
      <c r="A31" t="s">
        <v>135</v>
      </c>
      <c r="B31" t="s">
        <v>119</v>
      </c>
      <c r="C31" s="1"/>
    </row>
    <row r="32" spans="1:3" ht="12.75">
      <c r="A32" t="s">
        <v>9</v>
      </c>
      <c r="B32" t="s">
        <v>119</v>
      </c>
      <c r="C32" s="1"/>
    </row>
    <row r="33" spans="1:3" ht="12.75">
      <c r="A33" t="s">
        <v>5</v>
      </c>
      <c r="B33" t="s">
        <v>119</v>
      </c>
      <c r="C33" s="1"/>
    </row>
    <row r="34" spans="1:3" ht="12.75">
      <c r="A34" t="s">
        <v>55</v>
      </c>
      <c r="B34" t="s">
        <v>119</v>
      </c>
      <c r="C34" s="11">
        <v>202.5</v>
      </c>
    </row>
    <row r="35" spans="1:3" ht="12.75">
      <c r="A35" t="s">
        <v>14</v>
      </c>
      <c r="B35" t="s">
        <v>107</v>
      </c>
      <c r="C35" s="1">
        <v>29.26</v>
      </c>
    </row>
    <row r="36" spans="1:3" ht="12.75">
      <c r="A36" t="s">
        <v>5</v>
      </c>
      <c r="B36" t="s">
        <v>107</v>
      </c>
      <c r="C36" s="1">
        <v>38.28</v>
      </c>
    </row>
    <row r="37" spans="1:3" ht="12.75">
      <c r="A37" t="s">
        <v>29</v>
      </c>
      <c r="B37" t="s">
        <v>107</v>
      </c>
      <c r="C37" s="1">
        <v>25.52</v>
      </c>
    </row>
    <row r="38" spans="1:3" ht="12.75">
      <c r="A38" t="s">
        <v>118</v>
      </c>
      <c r="B38" t="s">
        <v>106</v>
      </c>
      <c r="C38" s="1"/>
    </row>
    <row r="39" spans="1:3" ht="12.75">
      <c r="A39" t="s">
        <v>115</v>
      </c>
      <c r="B39" t="s">
        <v>106</v>
      </c>
      <c r="C39" s="1"/>
    </row>
    <row r="40" spans="1:3" ht="12.75">
      <c r="A40" t="s">
        <v>132</v>
      </c>
      <c r="B40" t="s">
        <v>106</v>
      </c>
      <c r="C40" s="1">
        <v>100.8</v>
      </c>
    </row>
    <row r="41" spans="1:3" ht="12.75">
      <c r="A41" t="s">
        <v>112</v>
      </c>
      <c r="B41" t="s">
        <v>106</v>
      </c>
      <c r="C41" s="1"/>
    </row>
    <row r="42" spans="1:3" ht="12.75">
      <c r="A42" t="s">
        <v>15</v>
      </c>
      <c r="B42" t="s">
        <v>106</v>
      </c>
      <c r="C42" s="1">
        <v>24</v>
      </c>
    </row>
    <row r="43" spans="1:3" ht="12.75">
      <c r="A43" t="s">
        <v>13</v>
      </c>
      <c r="B43" t="s">
        <v>106</v>
      </c>
      <c r="C43" s="1">
        <v>16.8</v>
      </c>
    </row>
    <row r="44" spans="1:3" ht="12.75">
      <c r="A44" t="s">
        <v>5</v>
      </c>
      <c r="B44" t="s">
        <v>106</v>
      </c>
      <c r="C44" s="1"/>
    </row>
    <row r="45" spans="1:3" ht="12.75">
      <c r="A45" t="s">
        <v>41</v>
      </c>
      <c r="B45" t="s">
        <v>106</v>
      </c>
      <c r="C45" s="1">
        <v>52</v>
      </c>
    </row>
    <row r="46" spans="1:3" ht="12.75">
      <c r="A46" t="s">
        <v>21</v>
      </c>
      <c r="B46" t="s">
        <v>106</v>
      </c>
      <c r="C46" s="1">
        <v>41.6</v>
      </c>
    </row>
    <row r="47" spans="1:3" ht="12.75">
      <c r="A47" t="s">
        <v>105</v>
      </c>
      <c r="B47" t="s">
        <v>106</v>
      </c>
      <c r="C47" s="1"/>
    </row>
    <row r="48" spans="1:3" ht="12.75">
      <c r="A48" t="s">
        <v>117</v>
      </c>
      <c r="B48" t="s">
        <v>106</v>
      </c>
      <c r="C48" s="1">
        <v>72</v>
      </c>
    </row>
    <row r="49" spans="1:3" ht="12.75">
      <c r="A49" t="s">
        <v>123</v>
      </c>
      <c r="B49" t="s">
        <v>106</v>
      </c>
      <c r="C49" s="12">
        <v>45.6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0">
      <selection activeCell="G34" sqref="G34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11.00390625" style="12" bestFit="1" customWidth="1"/>
    <col min="4" max="4" width="8.421875" style="0" bestFit="1" customWidth="1"/>
  </cols>
  <sheetData>
    <row r="1" spans="1:4" ht="12.75">
      <c r="A1" t="s">
        <v>118</v>
      </c>
      <c r="B1" t="s">
        <v>127</v>
      </c>
      <c r="C1" s="11" t="s">
        <v>131</v>
      </c>
      <c r="D1" s="4" t="e">
        <f aca="true" t="shared" si="0" ref="D1:D35">C1/8</f>
        <v>#VALUE!</v>
      </c>
    </row>
    <row r="2" spans="1:4" ht="12.75">
      <c r="A2" t="s">
        <v>126</v>
      </c>
      <c r="B2" t="s">
        <v>127</v>
      </c>
      <c r="C2" s="11" t="s">
        <v>131</v>
      </c>
      <c r="D2" s="4" t="e">
        <f t="shared" si="0"/>
        <v>#VALUE!</v>
      </c>
    </row>
    <row r="3" spans="1:4" ht="12.75">
      <c r="A3" t="s">
        <v>9</v>
      </c>
      <c r="B3" t="s">
        <v>111</v>
      </c>
      <c r="C3" s="11" t="s">
        <v>131</v>
      </c>
      <c r="D3" s="4" t="e">
        <f t="shared" si="0"/>
        <v>#VALUE!</v>
      </c>
    </row>
    <row r="4" spans="1:4" ht="12.75">
      <c r="A4" t="s">
        <v>122</v>
      </c>
      <c r="B4" t="s">
        <v>111</v>
      </c>
      <c r="C4" s="11" t="s">
        <v>131</v>
      </c>
      <c r="D4" s="4" t="e">
        <f t="shared" si="0"/>
        <v>#VALUE!</v>
      </c>
    </row>
    <row r="5" spans="1:4" ht="12.75">
      <c r="A5" t="s">
        <v>123</v>
      </c>
      <c r="B5" t="s">
        <v>111</v>
      </c>
      <c r="C5" s="11" t="s">
        <v>131</v>
      </c>
      <c r="D5" s="4" t="e">
        <f t="shared" si="0"/>
        <v>#VALUE!</v>
      </c>
    </row>
    <row r="6" spans="1:4" ht="12.75">
      <c r="A6" t="s">
        <v>41</v>
      </c>
      <c r="B6" t="s">
        <v>111</v>
      </c>
      <c r="C6" s="11" t="s">
        <v>131</v>
      </c>
      <c r="D6" s="4" t="e">
        <f t="shared" si="0"/>
        <v>#VALUE!</v>
      </c>
    </row>
    <row r="7" spans="1:4" ht="12.75">
      <c r="A7" t="s">
        <v>21</v>
      </c>
      <c r="B7" t="s">
        <v>111</v>
      </c>
      <c r="C7" s="11" t="s">
        <v>131</v>
      </c>
      <c r="D7" s="4" t="e">
        <f t="shared" si="0"/>
        <v>#VALUE!</v>
      </c>
    </row>
    <row r="8" spans="1:4" ht="12.75">
      <c r="A8" t="s">
        <v>120</v>
      </c>
      <c r="B8" t="s">
        <v>114</v>
      </c>
      <c r="C8" s="11" t="s">
        <v>131</v>
      </c>
      <c r="D8" s="4" t="e">
        <f t="shared" si="0"/>
        <v>#VALUE!</v>
      </c>
    </row>
    <row r="9" spans="1:4" ht="12.75">
      <c r="A9" t="s">
        <v>59</v>
      </c>
      <c r="B9" t="s">
        <v>114</v>
      </c>
      <c r="C9" s="11" t="s">
        <v>131</v>
      </c>
      <c r="D9" s="4" t="e">
        <f t="shared" si="0"/>
        <v>#VALUE!</v>
      </c>
    </row>
    <row r="10" spans="1:4" ht="12.75">
      <c r="A10" t="s">
        <v>113</v>
      </c>
      <c r="B10" t="s">
        <v>114</v>
      </c>
      <c r="C10" s="11" t="s">
        <v>131</v>
      </c>
      <c r="D10" s="4" t="e">
        <f t="shared" si="0"/>
        <v>#VALUE!</v>
      </c>
    </row>
    <row r="11" spans="1:4" ht="12.75">
      <c r="A11" t="s">
        <v>116</v>
      </c>
      <c r="B11" t="s">
        <v>114</v>
      </c>
      <c r="C11" s="11" t="s">
        <v>131</v>
      </c>
      <c r="D11" s="4" t="e">
        <f t="shared" si="0"/>
        <v>#VALUE!</v>
      </c>
    </row>
    <row r="12" spans="1:4" ht="12.75">
      <c r="A12" t="s">
        <v>13</v>
      </c>
      <c r="B12" t="s">
        <v>114</v>
      </c>
      <c r="C12" s="11" t="s">
        <v>131</v>
      </c>
      <c r="D12" s="4" t="e">
        <f t="shared" si="0"/>
        <v>#VALUE!</v>
      </c>
    </row>
    <row r="13" spans="1:4" ht="12.75">
      <c r="A13" t="s">
        <v>14</v>
      </c>
      <c r="B13" t="s">
        <v>114</v>
      </c>
      <c r="C13" s="11" t="s">
        <v>131</v>
      </c>
      <c r="D13" s="4" t="e">
        <f t="shared" si="0"/>
        <v>#VALUE!</v>
      </c>
    </row>
    <row r="14" spans="1:4" ht="12.75">
      <c r="A14" t="s">
        <v>14</v>
      </c>
      <c r="B14" t="s">
        <v>114</v>
      </c>
      <c r="C14" s="11" t="s">
        <v>131</v>
      </c>
      <c r="D14" s="4" t="e">
        <f t="shared" si="0"/>
        <v>#VALUE!</v>
      </c>
    </row>
    <row r="15" spans="1:4" ht="12.75">
      <c r="A15" t="s">
        <v>21</v>
      </c>
      <c r="B15" t="s">
        <v>114</v>
      </c>
      <c r="C15" s="11" t="s">
        <v>131</v>
      </c>
      <c r="D15" s="4" t="e">
        <f t="shared" si="0"/>
        <v>#VALUE!</v>
      </c>
    </row>
    <row r="16" spans="1:4" ht="12.75">
      <c r="A16" t="s">
        <v>117</v>
      </c>
      <c r="B16" t="s">
        <v>114</v>
      </c>
      <c r="C16" s="11" t="s">
        <v>131</v>
      </c>
      <c r="D16" s="4" t="e">
        <f t="shared" si="0"/>
        <v>#VALUE!</v>
      </c>
    </row>
    <row r="17" spans="1:5" ht="12.75">
      <c r="A17" t="s">
        <v>133</v>
      </c>
      <c r="B17" t="s">
        <v>114</v>
      </c>
      <c r="C17" s="11">
        <v>140</v>
      </c>
      <c r="D17" s="4">
        <f>C17/10</f>
        <v>14</v>
      </c>
      <c r="E17" t="s">
        <v>134</v>
      </c>
    </row>
    <row r="18" spans="1:4" ht="12.75">
      <c r="A18" t="s">
        <v>124</v>
      </c>
      <c r="B18" t="s">
        <v>125</v>
      </c>
      <c r="C18" s="11" t="s">
        <v>131</v>
      </c>
      <c r="D18" s="4" t="e">
        <f t="shared" si="0"/>
        <v>#VALUE!</v>
      </c>
    </row>
    <row r="19" spans="1:4" ht="12.75">
      <c r="A19" t="s">
        <v>109</v>
      </c>
      <c r="B19" t="s">
        <v>110</v>
      </c>
      <c r="C19" s="11" t="s">
        <v>131</v>
      </c>
      <c r="D19" s="4" t="e">
        <f t="shared" si="0"/>
        <v>#VALUE!</v>
      </c>
    </row>
    <row r="20" spans="3:4" ht="12.75">
      <c r="C20" s="11"/>
      <c r="D20" s="4"/>
    </row>
    <row r="21" spans="1:4" ht="12.75">
      <c r="A21" t="s">
        <v>55</v>
      </c>
      <c r="B21" t="s">
        <v>119</v>
      </c>
      <c r="C21" s="11">
        <v>202.5</v>
      </c>
      <c r="D21" s="4">
        <f>C21/10</f>
        <v>20.25</v>
      </c>
    </row>
    <row r="22" spans="1:4" ht="12.75">
      <c r="A22" t="s">
        <v>5</v>
      </c>
      <c r="B22" t="s">
        <v>119</v>
      </c>
      <c r="C22" s="11">
        <v>36.54</v>
      </c>
      <c r="D22" s="4">
        <f>C22/12</f>
        <v>3.045</v>
      </c>
    </row>
    <row r="23" spans="1:4" ht="12.75">
      <c r="A23" t="s">
        <v>9</v>
      </c>
      <c r="B23" t="s">
        <v>119</v>
      </c>
      <c r="C23" s="11">
        <v>16</v>
      </c>
      <c r="D23" s="4">
        <f>C23/10</f>
        <v>1.6</v>
      </c>
    </row>
    <row r="24" spans="1:5" ht="12.75">
      <c r="A24" t="s">
        <v>135</v>
      </c>
      <c r="B24" t="s">
        <v>119</v>
      </c>
      <c r="C24" s="11">
        <v>10.69</v>
      </c>
      <c r="D24" s="4">
        <f>C24/10</f>
        <v>1.069</v>
      </c>
      <c r="E24" t="s">
        <v>136</v>
      </c>
    </row>
    <row r="25" spans="1:4" ht="12.75">
      <c r="A25" t="s">
        <v>29</v>
      </c>
      <c r="B25" t="s">
        <v>107</v>
      </c>
      <c r="C25" s="11" t="s">
        <v>131</v>
      </c>
      <c r="D25" s="4" t="e">
        <f t="shared" si="0"/>
        <v>#VALUE!</v>
      </c>
    </row>
    <row r="26" spans="1:4" ht="12.75">
      <c r="A26" t="s">
        <v>118</v>
      </c>
      <c r="B26" t="s">
        <v>106</v>
      </c>
      <c r="C26" s="11" t="s">
        <v>131</v>
      </c>
      <c r="D26" s="4" t="e">
        <f t="shared" si="0"/>
        <v>#VALUE!</v>
      </c>
    </row>
    <row r="27" spans="1:4" ht="12.75">
      <c r="A27" t="s">
        <v>115</v>
      </c>
      <c r="B27" t="s">
        <v>106</v>
      </c>
      <c r="C27" s="11" t="s">
        <v>131</v>
      </c>
      <c r="D27" s="4" t="e">
        <f t="shared" si="0"/>
        <v>#VALUE!</v>
      </c>
    </row>
    <row r="28" spans="1:4" ht="12.75">
      <c r="A28" t="s">
        <v>132</v>
      </c>
      <c r="B28" t="s">
        <v>106</v>
      </c>
      <c r="C28" s="11">
        <v>100.8</v>
      </c>
      <c r="D28" s="4">
        <f>C28/12</f>
        <v>8.4</v>
      </c>
    </row>
    <row r="29" spans="1:4" ht="12.75">
      <c r="A29" t="s">
        <v>112</v>
      </c>
      <c r="B29" t="s">
        <v>106</v>
      </c>
      <c r="C29" s="11" t="s">
        <v>131</v>
      </c>
      <c r="D29" s="4" t="e">
        <f t="shared" si="0"/>
        <v>#VALUE!</v>
      </c>
    </row>
    <row r="30" spans="1:4" ht="12.75">
      <c r="A30" t="s">
        <v>15</v>
      </c>
      <c r="B30" t="s">
        <v>106</v>
      </c>
      <c r="C30" s="11">
        <v>24</v>
      </c>
      <c r="D30" s="4">
        <f>C30/12</f>
        <v>2</v>
      </c>
    </row>
    <row r="31" spans="1:4" ht="12.75">
      <c r="A31" t="s">
        <v>15</v>
      </c>
      <c r="B31" t="s">
        <v>106</v>
      </c>
      <c r="C31" s="11" t="s">
        <v>131</v>
      </c>
      <c r="D31" s="4" t="e">
        <f t="shared" si="0"/>
        <v>#VALUE!</v>
      </c>
    </row>
    <row r="32" spans="1:4" ht="12.75">
      <c r="A32" t="s">
        <v>5</v>
      </c>
      <c r="B32" t="s">
        <v>106</v>
      </c>
      <c r="C32" s="11">
        <v>38.28</v>
      </c>
      <c r="D32" s="4">
        <f>C32/12</f>
        <v>3.19</v>
      </c>
    </row>
    <row r="33" spans="1:4" ht="12.75">
      <c r="A33" t="s">
        <v>41</v>
      </c>
      <c r="B33" t="s">
        <v>106</v>
      </c>
      <c r="C33" s="11">
        <v>52</v>
      </c>
      <c r="D33" s="4">
        <f>C33/10</f>
        <v>5.2</v>
      </c>
    </row>
    <row r="34" spans="1:4" ht="12.75">
      <c r="A34" t="s">
        <v>21</v>
      </c>
      <c r="B34" t="s">
        <v>106</v>
      </c>
      <c r="C34" s="11" t="s">
        <v>131</v>
      </c>
      <c r="D34" s="4" t="e">
        <f t="shared" si="0"/>
        <v>#VALUE!</v>
      </c>
    </row>
    <row r="35" spans="1:4" ht="12.75">
      <c r="A35" t="s">
        <v>105</v>
      </c>
      <c r="B35" t="s">
        <v>106</v>
      </c>
      <c r="C35" s="11" t="s">
        <v>131</v>
      </c>
      <c r="D35" s="4" t="e">
        <f t="shared" si="0"/>
        <v>#VALUE!</v>
      </c>
    </row>
    <row r="36" spans="3:5" ht="12.75">
      <c r="C36" s="11" t="s">
        <v>128</v>
      </c>
      <c r="D36" t="s">
        <v>129</v>
      </c>
      <c r="E36" t="s">
        <v>130</v>
      </c>
    </row>
  </sheetData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C26" sqref="C26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11.00390625" style="1" bestFit="1" customWidth="1"/>
  </cols>
  <sheetData>
    <row r="1" spans="1:3" ht="12.75">
      <c r="A1" t="s">
        <v>118</v>
      </c>
      <c r="B1" t="s">
        <v>127</v>
      </c>
      <c r="C1" s="1">
        <v>20.63</v>
      </c>
    </row>
    <row r="2" spans="1:3" ht="12.75">
      <c r="A2" t="s">
        <v>126</v>
      </c>
      <c r="B2" t="s">
        <v>127</v>
      </c>
      <c r="C2" s="1">
        <v>41.25</v>
      </c>
    </row>
    <row r="3" spans="1:4" ht="12.75">
      <c r="A3" t="s">
        <v>9</v>
      </c>
      <c r="B3" t="s">
        <v>111</v>
      </c>
      <c r="C3" s="1">
        <v>7.42</v>
      </c>
      <c r="D3" s="4">
        <f>C3/10</f>
        <v>0.742</v>
      </c>
    </row>
    <row r="4" spans="1:3" ht="12.75">
      <c r="A4" t="s">
        <v>122</v>
      </c>
      <c r="B4" t="s">
        <v>111</v>
      </c>
      <c r="C4" s="1">
        <v>24.64</v>
      </c>
    </row>
    <row r="5" spans="1:3" ht="12.75">
      <c r="A5" t="s">
        <v>123</v>
      </c>
      <c r="B5" t="s">
        <v>111</v>
      </c>
      <c r="C5" s="1">
        <v>12.32</v>
      </c>
    </row>
    <row r="6" spans="1:4" ht="12.75">
      <c r="A6" t="s">
        <v>41</v>
      </c>
      <c r="B6" t="s">
        <v>111</v>
      </c>
      <c r="C6" s="1">
        <v>16.72</v>
      </c>
      <c r="D6" s="4">
        <f>C6/10</f>
        <v>1.672</v>
      </c>
    </row>
    <row r="7" spans="1:4" ht="12.75">
      <c r="A7" t="s">
        <v>21</v>
      </c>
      <c r="B7" t="s">
        <v>111</v>
      </c>
      <c r="C7" s="1">
        <v>12.67</v>
      </c>
      <c r="D7" s="4">
        <f>C7/8</f>
        <v>1.58375</v>
      </c>
    </row>
    <row r="8" spans="1:3" ht="12.75">
      <c r="A8" t="s">
        <v>120</v>
      </c>
      <c r="B8" t="s">
        <v>114</v>
      </c>
      <c r="C8" s="1">
        <v>13.5</v>
      </c>
    </row>
    <row r="9" spans="1:3" ht="12.75">
      <c r="A9" t="s">
        <v>59</v>
      </c>
      <c r="B9" t="s">
        <v>114</v>
      </c>
      <c r="C9" s="1" t="s">
        <v>121</v>
      </c>
    </row>
    <row r="10" spans="1:4" ht="12.75">
      <c r="A10" t="s">
        <v>113</v>
      </c>
      <c r="B10" t="s">
        <v>114</v>
      </c>
      <c r="C10" s="1">
        <v>42.75</v>
      </c>
      <c r="D10" s="4">
        <f>C10/10</f>
        <v>4.275</v>
      </c>
    </row>
    <row r="11" spans="1:4" ht="12.75">
      <c r="A11" t="s">
        <v>116</v>
      </c>
      <c r="B11" t="s">
        <v>114</v>
      </c>
      <c r="C11" s="1">
        <v>17.1</v>
      </c>
      <c r="D11" s="4">
        <f>C11/4</f>
        <v>4.275</v>
      </c>
    </row>
    <row r="12" spans="1:3" ht="12.75">
      <c r="A12" t="s">
        <v>13</v>
      </c>
      <c r="B12" t="s">
        <v>114</v>
      </c>
      <c r="C12" s="1">
        <v>10.4</v>
      </c>
    </row>
    <row r="13" spans="1:4" ht="12.75">
      <c r="A13" t="s">
        <v>14</v>
      </c>
      <c r="B13" t="s">
        <v>114</v>
      </c>
      <c r="C13" s="1">
        <v>19.5</v>
      </c>
      <c r="D13" s="4">
        <f>C13/10</f>
        <v>1.95</v>
      </c>
    </row>
    <row r="14" spans="1:3" ht="12.75">
      <c r="A14" t="s">
        <v>14</v>
      </c>
      <c r="B14" t="s">
        <v>114</v>
      </c>
      <c r="C14" s="1">
        <v>19.5</v>
      </c>
    </row>
    <row r="15" spans="1:4" ht="12.75">
      <c r="A15" t="s">
        <v>21</v>
      </c>
      <c r="B15" t="s">
        <v>114</v>
      </c>
      <c r="C15" s="1">
        <v>54.4</v>
      </c>
      <c r="D15" s="4">
        <f>C15/8</f>
        <v>6.8</v>
      </c>
    </row>
    <row r="16" spans="1:4" ht="12.75">
      <c r="A16" t="s">
        <v>117</v>
      </c>
      <c r="B16" t="s">
        <v>114</v>
      </c>
      <c r="C16" s="1">
        <v>34.8</v>
      </c>
      <c r="D16" s="4">
        <f>C16/8</f>
        <v>4.35</v>
      </c>
    </row>
    <row r="17" spans="1:3" ht="12.75">
      <c r="A17" t="s">
        <v>124</v>
      </c>
      <c r="B17" t="s">
        <v>125</v>
      </c>
      <c r="C17" s="1">
        <v>2</v>
      </c>
    </row>
    <row r="18" spans="1:4" ht="12.75">
      <c r="A18" t="s">
        <v>109</v>
      </c>
      <c r="B18" t="s">
        <v>110</v>
      </c>
      <c r="C18" s="1">
        <v>22.4</v>
      </c>
      <c r="D18" s="4">
        <f>C18/8</f>
        <v>2.8</v>
      </c>
    </row>
    <row r="19" spans="1:3" ht="12.75">
      <c r="A19" t="s">
        <v>55</v>
      </c>
      <c r="B19" t="s">
        <v>119</v>
      </c>
      <c r="C19" s="1">
        <v>177.75</v>
      </c>
    </row>
    <row r="20" spans="1:4" ht="12.75">
      <c r="A20" t="s">
        <v>56</v>
      </c>
      <c r="B20" t="s">
        <v>119</v>
      </c>
      <c r="C20" s="1">
        <v>213.3</v>
      </c>
      <c r="D20" s="4">
        <f>C20/12</f>
        <v>17.775000000000002</v>
      </c>
    </row>
    <row r="21" spans="1:4" ht="12.75">
      <c r="A21" t="s">
        <v>5</v>
      </c>
      <c r="B21" t="s">
        <v>107</v>
      </c>
      <c r="C21" s="1">
        <v>36.9</v>
      </c>
      <c r="D21" s="4">
        <f>C21/12</f>
        <v>3.0749999999999997</v>
      </c>
    </row>
    <row r="22" spans="1:4" ht="12.75">
      <c r="A22" t="s">
        <v>108</v>
      </c>
      <c r="B22" t="s">
        <v>107</v>
      </c>
      <c r="C22" s="1">
        <v>55.35</v>
      </c>
      <c r="D22" s="4">
        <f>C22/18</f>
        <v>3.075</v>
      </c>
    </row>
    <row r="23" spans="1:4" ht="12.75">
      <c r="A23" t="s">
        <v>29</v>
      </c>
      <c r="B23" t="s">
        <v>107</v>
      </c>
      <c r="C23" s="1">
        <v>24.6</v>
      </c>
      <c r="D23" s="4">
        <f>C23/8</f>
        <v>3.075</v>
      </c>
    </row>
    <row r="24" spans="1:4" ht="12.75">
      <c r="A24" t="s">
        <v>118</v>
      </c>
      <c r="B24" t="s">
        <v>106</v>
      </c>
      <c r="C24" s="1">
        <v>71.25</v>
      </c>
      <c r="D24" s="4">
        <f>C24/8</f>
        <v>8.90625</v>
      </c>
    </row>
    <row r="25" spans="1:4" ht="12.75">
      <c r="A25" t="s">
        <v>115</v>
      </c>
      <c r="B25" t="s">
        <v>106</v>
      </c>
      <c r="C25" s="1">
        <v>57</v>
      </c>
      <c r="D25" s="4">
        <f>C25/8</f>
        <v>7.125</v>
      </c>
    </row>
    <row r="26" spans="1:4" ht="12.75">
      <c r="A26" t="s">
        <v>112</v>
      </c>
      <c r="B26" t="s">
        <v>106</v>
      </c>
      <c r="C26" s="1">
        <v>67.2</v>
      </c>
      <c r="D26" s="4">
        <f>C26/8</f>
        <v>8.4</v>
      </c>
    </row>
    <row r="27" spans="1:4" ht="12.75">
      <c r="A27" t="s">
        <v>15</v>
      </c>
      <c r="B27" t="s">
        <v>106</v>
      </c>
      <c r="C27" s="1">
        <v>22.87</v>
      </c>
      <c r="D27" s="4">
        <f>C27/12</f>
        <v>1.9058333333333335</v>
      </c>
    </row>
    <row r="28" spans="1:4" ht="12.75">
      <c r="A28" t="s">
        <v>41</v>
      </c>
      <c r="B28" t="s">
        <v>106</v>
      </c>
      <c r="C28" s="1">
        <v>52</v>
      </c>
      <c r="D28" s="4">
        <f>C28/8</f>
        <v>6.5</v>
      </c>
    </row>
    <row r="29" spans="1:4" ht="12.75">
      <c r="A29" t="s">
        <v>21</v>
      </c>
      <c r="B29" t="s">
        <v>106</v>
      </c>
      <c r="C29" s="1">
        <v>41.6</v>
      </c>
      <c r="D29" s="4">
        <f>C29/8</f>
        <v>5.2</v>
      </c>
    </row>
    <row r="30" spans="1:4" ht="12.75">
      <c r="A30" t="s">
        <v>105</v>
      </c>
      <c r="B30" t="s">
        <v>106</v>
      </c>
      <c r="C30" s="1">
        <v>198</v>
      </c>
      <c r="D30" s="4">
        <f>C30/20</f>
        <v>9.9</v>
      </c>
    </row>
    <row r="31" spans="3:4" ht="12.75">
      <c r="C31" s="1" t="s">
        <v>128</v>
      </c>
      <c r="D31" t="s">
        <v>129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E18" sqref="E18"/>
    </sheetView>
  </sheetViews>
  <sheetFormatPr defaultColWidth="8.8515625" defaultRowHeight="12.75"/>
  <cols>
    <col min="1" max="1" width="14.140625" style="0" customWidth="1"/>
    <col min="2" max="2" width="21.7109375" style="0" bestFit="1" customWidth="1"/>
    <col min="3" max="3" width="7.7109375" style="0" bestFit="1" customWidth="1"/>
    <col min="4" max="4" width="2.28125" style="0" customWidth="1"/>
  </cols>
  <sheetData>
    <row r="1" spans="1:6" ht="12.75">
      <c r="A1" t="s">
        <v>30</v>
      </c>
      <c r="B1" t="s">
        <v>42</v>
      </c>
      <c r="C1" s="1">
        <v>4.5</v>
      </c>
      <c r="D1" s="1">
        <f>C1/8</f>
        <v>0.5625</v>
      </c>
      <c r="E1" s="1">
        <f>(C1*1.0925)*1.3</f>
        <v>6.391125</v>
      </c>
      <c r="F1" s="4">
        <f>E1/8</f>
        <v>0.798890625</v>
      </c>
    </row>
    <row r="2" spans="1:5" ht="12.75">
      <c r="A2" t="s">
        <v>31</v>
      </c>
      <c r="B2" t="s">
        <v>42</v>
      </c>
      <c r="C2" s="1">
        <v>6.99</v>
      </c>
      <c r="D2" s="1">
        <f>C2/8</f>
        <v>0.87375</v>
      </c>
      <c r="E2" s="1">
        <f aca="true" t="shared" si="0" ref="E2:E59">(C2*1.0925)*1.3</f>
        <v>9.927547500000001</v>
      </c>
    </row>
    <row r="3" spans="1:5" ht="12.75">
      <c r="A3" t="s">
        <v>37</v>
      </c>
      <c r="B3" t="s">
        <v>35</v>
      </c>
      <c r="C3" s="1">
        <v>52.5</v>
      </c>
      <c r="D3" s="1">
        <f>C3/14</f>
        <v>3.75</v>
      </c>
      <c r="E3" s="1">
        <f t="shared" si="0"/>
        <v>74.563125</v>
      </c>
    </row>
    <row r="4" spans="1:5" ht="12.75">
      <c r="A4" t="s">
        <v>34</v>
      </c>
      <c r="B4" t="s">
        <v>35</v>
      </c>
      <c r="C4" s="1">
        <v>56.7</v>
      </c>
      <c r="D4" s="1">
        <f>C4/12</f>
        <v>4.7250000000000005</v>
      </c>
      <c r="E4" s="1">
        <f t="shared" si="0"/>
        <v>80.528175</v>
      </c>
    </row>
    <row r="5" spans="1:5" ht="12.75">
      <c r="A5" t="s">
        <v>10</v>
      </c>
      <c r="B5" t="s">
        <v>11</v>
      </c>
      <c r="C5" s="1">
        <v>0.98</v>
      </c>
      <c r="D5" s="1"/>
      <c r="E5" s="1">
        <f t="shared" si="0"/>
        <v>1.3918450000000002</v>
      </c>
    </row>
    <row r="6" spans="1:5" ht="12.75">
      <c r="A6" t="s">
        <v>39</v>
      </c>
      <c r="B6" t="s">
        <v>35</v>
      </c>
      <c r="C6" s="1">
        <v>10.8</v>
      </c>
      <c r="D6" s="1">
        <f>C6/12</f>
        <v>0.9</v>
      </c>
      <c r="E6" s="1">
        <f t="shared" si="0"/>
        <v>15.338700000000003</v>
      </c>
    </row>
    <row r="7" spans="1:5" ht="12.75">
      <c r="A7" t="s">
        <v>40</v>
      </c>
      <c r="B7" t="s">
        <v>35</v>
      </c>
      <c r="C7" s="1">
        <v>13.2</v>
      </c>
      <c r="D7" s="1">
        <f>C7/12</f>
        <v>1.0999999999999999</v>
      </c>
      <c r="E7" s="1">
        <f t="shared" si="0"/>
        <v>18.7473</v>
      </c>
    </row>
    <row r="8" spans="1:5" ht="12.75">
      <c r="A8" t="s">
        <v>32</v>
      </c>
      <c r="B8" t="s">
        <v>48</v>
      </c>
      <c r="C8" s="3">
        <v>6.96</v>
      </c>
      <c r="D8" s="3">
        <f>C8/8</f>
        <v>0.87</v>
      </c>
      <c r="E8" s="1">
        <f t="shared" si="0"/>
        <v>9.88494</v>
      </c>
    </row>
    <row r="9" spans="1:5" ht="12.75">
      <c r="A9" t="s">
        <v>32</v>
      </c>
      <c r="B9" t="s">
        <v>35</v>
      </c>
      <c r="C9" s="1">
        <v>8.8</v>
      </c>
      <c r="D9" s="1">
        <f>C9/8</f>
        <v>1.1</v>
      </c>
      <c r="E9" s="1">
        <f t="shared" si="0"/>
        <v>12.4982</v>
      </c>
    </row>
    <row r="10" spans="1:6" ht="12.75">
      <c r="A10" t="s">
        <v>38</v>
      </c>
      <c r="B10" t="s">
        <v>35</v>
      </c>
      <c r="C10" s="1">
        <v>19.8</v>
      </c>
      <c r="D10" s="1">
        <f>C10/12</f>
        <v>1.6500000000000001</v>
      </c>
      <c r="E10" s="1">
        <f t="shared" si="0"/>
        <v>28.120950000000004</v>
      </c>
      <c r="F10" s="4">
        <f>E10/12</f>
        <v>2.3434125000000003</v>
      </c>
    </row>
    <row r="11" spans="1:6" ht="12.75">
      <c r="A11" t="s">
        <v>59</v>
      </c>
      <c r="B11" t="s">
        <v>42</v>
      </c>
      <c r="C11" s="1">
        <v>4.95</v>
      </c>
      <c r="D11" s="1">
        <f>C11/6</f>
        <v>0.8250000000000001</v>
      </c>
      <c r="E11" s="1">
        <f t="shared" si="0"/>
        <v>7.030237500000001</v>
      </c>
      <c r="F11" s="4">
        <f>E11/6</f>
        <v>1.1717062500000002</v>
      </c>
    </row>
    <row r="12" spans="1:6" ht="12.75">
      <c r="A12" t="s">
        <v>36</v>
      </c>
      <c r="B12" t="s">
        <v>35</v>
      </c>
      <c r="C12" s="1">
        <v>13.2</v>
      </c>
      <c r="D12" s="1">
        <f>C12/8</f>
        <v>1.65</v>
      </c>
      <c r="E12" s="1">
        <f t="shared" si="0"/>
        <v>18.7473</v>
      </c>
      <c r="F12" s="4">
        <f>E12/8</f>
        <v>2.3434125</v>
      </c>
    </row>
    <row r="13" spans="1:5" ht="12.75">
      <c r="A13" t="s">
        <v>18</v>
      </c>
      <c r="B13" t="s">
        <v>19</v>
      </c>
      <c r="C13" s="1">
        <v>18.99</v>
      </c>
      <c r="D13" s="1"/>
      <c r="E13" s="1">
        <f t="shared" si="0"/>
        <v>26.970547500000002</v>
      </c>
    </row>
    <row r="14" spans="1:6" ht="12.75">
      <c r="A14" t="s">
        <v>25</v>
      </c>
      <c r="B14" t="s">
        <v>47</v>
      </c>
      <c r="C14" s="1">
        <v>16.87</v>
      </c>
      <c r="D14" s="1">
        <f>C14/12</f>
        <v>1.4058333333333335</v>
      </c>
      <c r="E14" s="1">
        <f t="shared" si="0"/>
        <v>23.959617500000004</v>
      </c>
      <c r="F14" s="4">
        <f>E14/12</f>
        <v>1.996634791666667</v>
      </c>
    </row>
    <row r="15" spans="1:6" ht="12.75">
      <c r="A15" t="s">
        <v>0</v>
      </c>
      <c r="B15" t="s">
        <v>47</v>
      </c>
      <c r="C15" s="1">
        <v>27.98</v>
      </c>
      <c r="D15" s="1">
        <f>C15/16</f>
        <v>1.74875</v>
      </c>
      <c r="E15" s="1">
        <f t="shared" si="0"/>
        <v>39.738595000000004</v>
      </c>
      <c r="F15" s="4">
        <f>E15/16</f>
        <v>2.4836621875000002</v>
      </c>
    </row>
    <row r="16" spans="1:6" ht="12.75">
      <c r="A16" t="s">
        <v>26</v>
      </c>
      <c r="B16" t="s">
        <v>47</v>
      </c>
      <c r="C16" s="1">
        <v>36.97</v>
      </c>
      <c r="D16" s="1">
        <f>C16/20</f>
        <v>1.8485</v>
      </c>
      <c r="E16" s="1">
        <f t="shared" si="0"/>
        <v>52.5066425</v>
      </c>
      <c r="F16" s="4">
        <f>E16/16</f>
        <v>3.28166515625</v>
      </c>
    </row>
    <row r="17" spans="1:5" ht="12.75">
      <c r="A17" t="s">
        <v>7</v>
      </c>
      <c r="B17" t="s">
        <v>8</v>
      </c>
      <c r="C17" s="1">
        <v>23.97</v>
      </c>
      <c r="D17" s="1"/>
      <c r="E17" s="1">
        <f t="shared" si="0"/>
        <v>34.043392499999996</v>
      </c>
    </row>
    <row r="18" spans="1:7" ht="12.75">
      <c r="A18" t="s">
        <v>12</v>
      </c>
      <c r="B18" t="s">
        <v>50</v>
      </c>
      <c r="C18" s="1">
        <v>6.66</v>
      </c>
      <c r="D18" s="1">
        <f>C18/8</f>
        <v>0.8325</v>
      </c>
      <c r="E18" s="1">
        <f t="shared" si="0"/>
        <v>9.458865000000001</v>
      </c>
      <c r="F18" s="4">
        <f>E18/8</f>
        <v>1.1823581250000001</v>
      </c>
      <c r="G18" s="4">
        <f>F18*12</f>
        <v>14.188297500000001</v>
      </c>
    </row>
    <row r="19" spans="1:5" ht="12.75">
      <c r="A19" t="s">
        <v>12</v>
      </c>
      <c r="B19" t="s">
        <v>11</v>
      </c>
      <c r="C19" s="1">
        <v>1.97</v>
      </c>
      <c r="D19" s="1">
        <f>C19/8</f>
        <v>0.24625</v>
      </c>
      <c r="E19" s="1">
        <f t="shared" si="0"/>
        <v>2.7978925</v>
      </c>
    </row>
    <row r="20" spans="1:6" ht="12.75">
      <c r="A20" t="s">
        <v>9</v>
      </c>
      <c r="B20" t="s">
        <v>47</v>
      </c>
      <c r="C20" s="1">
        <v>4.97</v>
      </c>
      <c r="D20" s="1">
        <f>C20/10</f>
        <v>0.497</v>
      </c>
      <c r="E20" s="1">
        <f t="shared" si="0"/>
        <v>7.0586424999999995</v>
      </c>
      <c r="F20" s="4">
        <f>E20/10</f>
        <v>0.70586425</v>
      </c>
    </row>
    <row r="21" spans="1:5" ht="12.75">
      <c r="A21" t="s">
        <v>15</v>
      </c>
      <c r="B21" t="s">
        <v>24</v>
      </c>
      <c r="C21" s="1">
        <v>3.35</v>
      </c>
      <c r="D21" s="1">
        <f>C21/12</f>
        <v>0.2791666666666667</v>
      </c>
      <c r="E21" s="1">
        <f t="shared" si="0"/>
        <v>4.7578375</v>
      </c>
    </row>
    <row r="22" spans="1:6" ht="12.75">
      <c r="A22" t="s">
        <v>15</v>
      </c>
      <c r="B22" t="s">
        <v>46</v>
      </c>
      <c r="C22" s="1">
        <v>9.36</v>
      </c>
      <c r="D22" s="1">
        <f>C22/12</f>
        <v>0.7799999999999999</v>
      </c>
      <c r="E22" s="1">
        <f t="shared" si="0"/>
        <v>13.29354</v>
      </c>
      <c r="F22" s="4">
        <f>E22/8</f>
        <v>1.6616925</v>
      </c>
    </row>
    <row r="23" spans="1:5" ht="12.75">
      <c r="A23" t="s">
        <v>15</v>
      </c>
      <c r="B23" t="s">
        <v>44</v>
      </c>
      <c r="C23" s="1">
        <v>25.2</v>
      </c>
      <c r="D23" s="1">
        <f>C23/12</f>
        <v>2.1</v>
      </c>
      <c r="E23" s="1">
        <f t="shared" si="0"/>
        <v>35.7903</v>
      </c>
    </row>
    <row r="24" spans="1:6" ht="12.75">
      <c r="A24" t="s">
        <v>1</v>
      </c>
      <c r="B24" t="s">
        <v>47</v>
      </c>
      <c r="C24" s="1">
        <v>7.69</v>
      </c>
      <c r="D24" s="1">
        <f>C24/16</f>
        <v>0.480625</v>
      </c>
      <c r="E24" s="1">
        <f t="shared" si="0"/>
        <v>10.9217225</v>
      </c>
      <c r="F24" s="4">
        <f>E24/16</f>
        <v>0.68260765625</v>
      </c>
    </row>
    <row r="25" spans="1:6" ht="12.75">
      <c r="A25" t="s">
        <v>13</v>
      </c>
      <c r="B25" t="s">
        <v>46</v>
      </c>
      <c r="C25" s="1">
        <v>6.24</v>
      </c>
      <c r="D25" s="1">
        <f>C25/8</f>
        <v>0.78</v>
      </c>
      <c r="E25" s="1">
        <f t="shared" si="0"/>
        <v>8.86236</v>
      </c>
      <c r="F25" s="4">
        <f>E25/8</f>
        <v>1.107795</v>
      </c>
    </row>
    <row r="26" spans="1:6" ht="12.75">
      <c r="A26" t="s">
        <v>13</v>
      </c>
      <c r="B26" t="s">
        <v>42</v>
      </c>
      <c r="C26" s="1">
        <v>9.6</v>
      </c>
      <c r="D26" s="1">
        <f>C26/8</f>
        <v>1.2</v>
      </c>
      <c r="E26" s="1">
        <f t="shared" si="0"/>
        <v>13.6344</v>
      </c>
      <c r="F26" s="4">
        <f>E26/8</f>
        <v>1.7043</v>
      </c>
    </row>
    <row r="27" spans="1:6" ht="12.75">
      <c r="A27" t="s">
        <v>13</v>
      </c>
      <c r="B27" t="s">
        <v>49</v>
      </c>
      <c r="C27" s="1">
        <v>6.95</v>
      </c>
      <c r="D27" s="1">
        <f>C27/8</f>
        <v>0.86875</v>
      </c>
      <c r="E27" s="1">
        <f t="shared" si="0"/>
        <v>9.8707375</v>
      </c>
      <c r="F27" s="4">
        <f>E27/8</f>
        <v>1.2338421875</v>
      </c>
    </row>
    <row r="28" spans="1:6" ht="12.75">
      <c r="A28" t="s">
        <v>13</v>
      </c>
      <c r="B28" t="s">
        <v>50</v>
      </c>
      <c r="C28" s="1">
        <v>11.73</v>
      </c>
      <c r="D28" s="1">
        <f>C28/8</f>
        <v>1.46625</v>
      </c>
      <c r="E28" s="1">
        <f t="shared" si="0"/>
        <v>16.6595325</v>
      </c>
      <c r="F28" s="4">
        <f>E28/8</f>
        <v>2.0824415625</v>
      </c>
    </row>
    <row r="29" spans="1:6" ht="12.75">
      <c r="A29" t="s">
        <v>14</v>
      </c>
      <c r="B29" t="s">
        <v>46</v>
      </c>
      <c r="C29" s="1">
        <v>11.51</v>
      </c>
      <c r="D29" s="1">
        <f>C29/10</f>
        <v>1.151</v>
      </c>
      <c r="E29" s="1">
        <f t="shared" si="0"/>
        <v>16.3470775</v>
      </c>
      <c r="F29" s="4">
        <f>E29/10</f>
        <v>1.63470775</v>
      </c>
    </row>
    <row r="30" spans="1:6" ht="12.75">
      <c r="A30" t="s">
        <v>14</v>
      </c>
      <c r="B30" t="s">
        <v>50</v>
      </c>
      <c r="C30" s="1">
        <v>22</v>
      </c>
      <c r="D30" s="1">
        <f>C30/10</f>
        <v>2.2</v>
      </c>
      <c r="E30" s="1">
        <f t="shared" si="0"/>
        <v>31.2455</v>
      </c>
      <c r="F30" s="4">
        <f>E30/10</f>
        <v>3.12455</v>
      </c>
    </row>
    <row r="31" spans="1:6" ht="12.75">
      <c r="A31" t="s">
        <v>5</v>
      </c>
      <c r="B31" t="s">
        <v>47</v>
      </c>
      <c r="C31" s="1">
        <v>8.96</v>
      </c>
      <c r="D31" s="1">
        <f>C31/12</f>
        <v>0.7466666666666667</v>
      </c>
      <c r="E31" s="1">
        <f t="shared" si="0"/>
        <v>12.725440000000003</v>
      </c>
      <c r="F31" s="4">
        <f>E31/12</f>
        <v>1.0604533333333335</v>
      </c>
    </row>
    <row r="32" spans="1:5" ht="12.75">
      <c r="A32" t="s">
        <v>5</v>
      </c>
      <c r="B32" t="s">
        <v>51</v>
      </c>
      <c r="C32" s="1">
        <v>25.2</v>
      </c>
      <c r="D32" s="1">
        <f>C32/12</f>
        <v>2.1</v>
      </c>
      <c r="E32" s="1">
        <f t="shared" si="0"/>
        <v>35.7903</v>
      </c>
    </row>
    <row r="33" spans="1:6" ht="12.75">
      <c r="A33" t="s">
        <v>2</v>
      </c>
      <c r="B33" t="s">
        <v>47</v>
      </c>
      <c r="C33" s="1">
        <v>11.95</v>
      </c>
      <c r="D33" s="1">
        <f>C33/16</f>
        <v>0.746875</v>
      </c>
      <c r="E33" s="1">
        <f t="shared" si="0"/>
        <v>16.9719875</v>
      </c>
      <c r="F33" s="4">
        <f>E33/16</f>
        <v>1.06074921875</v>
      </c>
    </row>
    <row r="34" spans="1:5" ht="12.75">
      <c r="A34" t="s">
        <v>22</v>
      </c>
      <c r="B34" t="s">
        <v>23</v>
      </c>
      <c r="C34" s="1">
        <v>7.92</v>
      </c>
      <c r="D34" s="1">
        <f>C34/20</f>
        <v>0.396</v>
      </c>
      <c r="E34" s="1">
        <f t="shared" si="0"/>
        <v>11.24838</v>
      </c>
    </row>
    <row r="35" spans="1:5" ht="12.75">
      <c r="A35" t="s">
        <v>22</v>
      </c>
      <c r="B35" t="s">
        <v>43</v>
      </c>
      <c r="C35" s="1">
        <v>40.5</v>
      </c>
      <c r="D35" s="1">
        <f>C35/20</f>
        <v>2.025</v>
      </c>
      <c r="E35" s="1">
        <f t="shared" si="0"/>
        <v>57.52012500000001</v>
      </c>
    </row>
    <row r="36" spans="1:6" ht="12.75">
      <c r="A36" t="s">
        <v>22</v>
      </c>
      <c r="B36" t="s">
        <v>45</v>
      </c>
      <c r="C36" s="1">
        <v>58.5</v>
      </c>
      <c r="D36" s="1">
        <f>C36/20</f>
        <v>2.925</v>
      </c>
      <c r="E36" s="1">
        <f t="shared" si="0"/>
        <v>83.084625</v>
      </c>
      <c r="F36" s="4">
        <f>C36/20</f>
        <v>2.925</v>
      </c>
    </row>
    <row r="37" spans="1:7" ht="12.75">
      <c r="A37" t="s">
        <v>29</v>
      </c>
      <c r="B37" t="s">
        <v>42</v>
      </c>
      <c r="C37" s="1">
        <v>13.78</v>
      </c>
      <c r="D37" s="1">
        <f>C37/8</f>
        <v>1.7225</v>
      </c>
      <c r="E37" s="1">
        <f t="shared" si="0"/>
        <v>19.571045</v>
      </c>
      <c r="F37" s="4">
        <f>E37/8</f>
        <v>2.446380625</v>
      </c>
      <c r="G37" s="4">
        <f>F37*12</f>
        <v>29.356567500000004</v>
      </c>
    </row>
    <row r="38" spans="1:5" ht="12.75">
      <c r="A38" t="s">
        <v>29</v>
      </c>
      <c r="B38" t="s">
        <v>42</v>
      </c>
      <c r="C38" s="1">
        <v>14.4</v>
      </c>
      <c r="D38" s="1">
        <f>C38/8</f>
        <v>1.8</v>
      </c>
      <c r="E38" s="1">
        <f t="shared" si="0"/>
        <v>20.451600000000003</v>
      </c>
    </row>
    <row r="39" spans="1:5" ht="12.75">
      <c r="A39" t="s">
        <v>20</v>
      </c>
      <c r="B39" t="s">
        <v>19</v>
      </c>
      <c r="C39" s="1">
        <v>24.85</v>
      </c>
      <c r="D39" s="1"/>
      <c r="E39" s="1">
        <f t="shared" si="0"/>
        <v>35.2932125</v>
      </c>
    </row>
    <row r="40" spans="1:6" ht="12.75">
      <c r="A40" t="s">
        <v>28</v>
      </c>
      <c r="B40" t="s">
        <v>42</v>
      </c>
      <c r="C40" s="2">
        <v>16.03</v>
      </c>
      <c r="D40" s="2">
        <f>C40/10</f>
        <v>1.6030000000000002</v>
      </c>
      <c r="E40" s="1">
        <f t="shared" si="0"/>
        <v>22.766607500000003</v>
      </c>
      <c r="F40" s="4">
        <f>E40/8</f>
        <v>2.8458259375000003</v>
      </c>
    </row>
    <row r="41" spans="1:7" ht="12.75">
      <c r="A41" t="s">
        <v>27</v>
      </c>
      <c r="B41" t="s">
        <v>42</v>
      </c>
      <c r="C41" s="1">
        <v>13.95</v>
      </c>
      <c r="D41" s="1">
        <f>C41/8</f>
        <v>1.74375</v>
      </c>
      <c r="E41" s="1">
        <f t="shared" si="0"/>
        <v>19.8124875</v>
      </c>
      <c r="F41" s="4">
        <f>E41/8</f>
        <v>2.4765609375</v>
      </c>
      <c r="G41" s="4">
        <f>F41*20</f>
        <v>49.53121875</v>
      </c>
    </row>
    <row r="42" spans="1:6" ht="12.75">
      <c r="A42" t="s">
        <v>60</v>
      </c>
      <c r="B42" t="s">
        <v>47</v>
      </c>
      <c r="C42" s="1">
        <v>99.2</v>
      </c>
      <c r="D42" s="1">
        <f>C42/16</f>
        <v>6.2</v>
      </c>
      <c r="E42" s="1">
        <f t="shared" si="0"/>
        <v>140.8888</v>
      </c>
      <c r="F42" s="4">
        <f>E42/12</f>
        <v>11.740733333333333</v>
      </c>
    </row>
    <row r="43" spans="1:5" ht="12.75">
      <c r="A43" t="s">
        <v>57</v>
      </c>
      <c r="B43" t="s">
        <v>42</v>
      </c>
      <c r="C43" s="1">
        <v>54</v>
      </c>
      <c r="D43" s="1">
        <f>C43/6</f>
        <v>9</v>
      </c>
      <c r="E43" s="1">
        <f t="shared" si="0"/>
        <v>76.69350000000001</v>
      </c>
    </row>
    <row r="44" spans="1:6" ht="12.75">
      <c r="A44" t="s">
        <v>41</v>
      </c>
      <c r="B44" t="s">
        <v>42</v>
      </c>
      <c r="C44" s="1">
        <v>24</v>
      </c>
      <c r="D44" s="1">
        <f>C44/10</f>
        <v>2.4</v>
      </c>
      <c r="E44" s="1">
        <f t="shared" si="0"/>
        <v>34.086</v>
      </c>
      <c r="F44" s="4">
        <f>E44/10</f>
        <v>3.4086</v>
      </c>
    </row>
    <row r="45" spans="1:6" ht="12.75">
      <c r="A45" t="s">
        <v>41</v>
      </c>
      <c r="B45" t="s">
        <v>33</v>
      </c>
      <c r="C45" s="1">
        <v>48</v>
      </c>
      <c r="D45" s="1">
        <f>C45/10</f>
        <v>4.8</v>
      </c>
      <c r="E45" s="1">
        <f t="shared" si="0"/>
        <v>68.172</v>
      </c>
      <c r="F45" s="4">
        <f>E45/20</f>
        <v>3.4086</v>
      </c>
    </row>
    <row r="46" spans="1:6" ht="12.75">
      <c r="A46" t="s">
        <v>4</v>
      </c>
      <c r="B46" t="s">
        <v>47</v>
      </c>
      <c r="C46" s="1">
        <v>12.9</v>
      </c>
      <c r="D46" s="1">
        <f>C46/12</f>
        <v>1.075</v>
      </c>
      <c r="E46" s="1">
        <f t="shared" si="0"/>
        <v>18.321225000000002</v>
      </c>
      <c r="F46" s="4">
        <f>E46/16</f>
        <v>1.1450765625000001</v>
      </c>
    </row>
    <row r="47" spans="1:6" ht="12.75">
      <c r="A47" t="s">
        <v>52</v>
      </c>
      <c r="B47" t="s">
        <v>53</v>
      </c>
      <c r="C47" s="1">
        <v>51.2</v>
      </c>
      <c r="D47" s="1">
        <f>C47/16</f>
        <v>3.2</v>
      </c>
      <c r="E47" s="1">
        <f t="shared" si="0"/>
        <v>72.7168</v>
      </c>
      <c r="F47" s="4">
        <f>E47/16</f>
        <v>4.5448</v>
      </c>
    </row>
    <row r="48" spans="1:6" ht="12.75">
      <c r="A48" t="s">
        <v>21</v>
      </c>
      <c r="B48" t="s">
        <v>47</v>
      </c>
      <c r="C48" s="1">
        <v>7.97</v>
      </c>
      <c r="D48" s="1">
        <f>C48/8</f>
        <v>0.99625</v>
      </c>
      <c r="E48" s="1">
        <f t="shared" si="0"/>
        <v>11.3193925</v>
      </c>
      <c r="F48" s="4">
        <f>E48/16</f>
        <v>0.70746203125</v>
      </c>
    </row>
    <row r="49" spans="1:5" ht="12.75">
      <c r="A49" t="s">
        <v>21</v>
      </c>
      <c r="B49" t="s">
        <v>48</v>
      </c>
      <c r="C49" s="1">
        <v>12.97</v>
      </c>
      <c r="D49" s="1">
        <f>C49/8</f>
        <v>1.62125</v>
      </c>
      <c r="E49" s="1">
        <f t="shared" si="0"/>
        <v>18.420642500000003</v>
      </c>
    </row>
    <row r="50" spans="1:5" ht="12.75">
      <c r="A50" t="s">
        <v>21</v>
      </c>
      <c r="B50" t="s">
        <v>49</v>
      </c>
      <c r="C50" s="1">
        <v>15.46</v>
      </c>
      <c r="D50" s="1">
        <f>C50/8</f>
        <v>1.9325</v>
      </c>
      <c r="E50" s="1">
        <f t="shared" si="0"/>
        <v>21.957065000000004</v>
      </c>
    </row>
    <row r="51" spans="1:6" ht="12.75">
      <c r="A51" t="s">
        <v>21</v>
      </c>
      <c r="B51" t="s">
        <v>33</v>
      </c>
      <c r="C51" s="1">
        <v>38.4</v>
      </c>
      <c r="D51" s="1">
        <f>C51/8</f>
        <v>4.8</v>
      </c>
      <c r="E51" s="1">
        <f t="shared" si="0"/>
        <v>54.5376</v>
      </c>
      <c r="F51" s="4">
        <f>E51/8</f>
        <v>6.8172</v>
      </c>
    </row>
    <row r="52" spans="1:6" ht="12.75">
      <c r="A52" t="s">
        <v>6</v>
      </c>
      <c r="B52" t="s">
        <v>47</v>
      </c>
      <c r="C52" s="1">
        <v>9.97</v>
      </c>
      <c r="D52" s="1">
        <f>C52/10</f>
        <v>0.9970000000000001</v>
      </c>
      <c r="E52" s="1">
        <f t="shared" si="0"/>
        <v>14.159892500000003</v>
      </c>
      <c r="F52" s="4">
        <f>E52/10</f>
        <v>1.4159892500000004</v>
      </c>
    </row>
    <row r="53" spans="1:6" ht="12.75">
      <c r="A53" t="s">
        <v>6</v>
      </c>
      <c r="B53" t="s">
        <v>42</v>
      </c>
      <c r="C53" s="1">
        <v>40.5</v>
      </c>
      <c r="D53" s="1">
        <f>C53/10</f>
        <v>4.05</v>
      </c>
      <c r="E53" s="1">
        <f t="shared" si="0"/>
        <v>57.52012500000001</v>
      </c>
      <c r="F53" s="4">
        <f>E53/10</f>
        <v>5.752012500000001</v>
      </c>
    </row>
    <row r="54" spans="1:6" ht="12.75">
      <c r="A54" t="s">
        <v>3</v>
      </c>
      <c r="B54" t="s">
        <v>47</v>
      </c>
      <c r="C54" s="1">
        <v>17.88</v>
      </c>
      <c r="D54" s="1">
        <f>C54/12</f>
        <v>1.49</v>
      </c>
      <c r="E54" s="1">
        <f t="shared" si="0"/>
        <v>25.39407</v>
      </c>
      <c r="F54" s="4">
        <f>E54/12</f>
        <v>2.1161725</v>
      </c>
    </row>
    <row r="55" spans="1:5" ht="12.75">
      <c r="A55" t="s">
        <v>16</v>
      </c>
      <c r="B55" t="s">
        <v>17</v>
      </c>
      <c r="C55" s="1">
        <v>16.8</v>
      </c>
      <c r="D55" s="1"/>
      <c r="E55" s="1">
        <f t="shared" si="0"/>
        <v>23.860200000000006</v>
      </c>
    </row>
    <row r="56" spans="1:5" ht="12.75">
      <c r="A56" t="s">
        <v>58</v>
      </c>
      <c r="B56" t="s">
        <v>42</v>
      </c>
      <c r="C56" s="1">
        <v>36</v>
      </c>
      <c r="D56" s="1">
        <f>C56/6</f>
        <v>6</v>
      </c>
      <c r="E56" s="1">
        <f t="shared" si="0"/>
        <v>51.129</v>
      </c>
    </row>
    <row r="57" spans="1:5" ht="12.75">
      <c r="A57" t="s">
        <v>55</v>
      </c>
      <c r="B57" t="s">
        <v>42</v>
      </c>
      <c r="C57" s="1">
        <v>67</v>
      </c>
      <c r="D57" s="1">
        <f>C57/10</f>
        <v>6.7</v>
      </c>
      <c r="E57" s="1">
        <f t="shared" si="0"/>
        <v>95.15675000000002</v>
      </c>
    </row>
    <row r="58" spans="1:5" ht="12.75">
      <c r="A58" t="s">
        <v>56</v>
      </c>
      <c r="B58" t="s">
        <v>42</v>
      </c>
      <c r="C58" s="1">
        <v>81</v>
      </c>
      <c r="D58" s="1">
        <f>C58/12</f>
        <v>6.75</v>
      </c>
      <c r="E58" s="1">
        <f t="shared" si="0"/>
        <v>115.04025000000001</v>
      </c>
    </row>
    <row r="59" spans="1:5" ht="12.75">
      <c r="A59" t="s">
        <v>54</v>
      </c>
      <c r="B59" t="s">
        <v>42</v>
      </c>
      <c r="C59" s="1">
        <v>54</v>
      </c>
      <c r="D59" s="1">
        <f>C59/8</f>
        <v>6.75</v>
      </c>
      <c r="E59" s="1">
        <f t="shared" si="0"/>
        <v>76.69350000000001</v>
      </c>
    </row>
  </sheetData>
  <sheetProtection/>
  <printOptions gridLines="1" horizontalCentered="1"/>
  <pageMargins left="0.75" right="0.75" top="0.5" bottom="0.5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M28" sqref="A1:M28"/>
    </sheetView>
  </sheetViews>
  <sheetFormatPr defaultColWidth="8.8515625" defaultRowHeight="12.75"/>
  <cols>
    <col min="1" max="1" width="8.8515625" style="0" customWidth="1"/>
    <col min="2" max="2" width="9.140625" style="5" customWidth="1"/>
    <col min="3" max="3" width="9.140625" style="6" customWidth="1"/>
    <col min="4" max="4" width="9.140625" style="5" customWidth="1"/>
    <col min="5" max="5" width="9.140625" style="6" customWidth="1"/>
    <col min="6" max="6" width="8.8515625" style="0" customWidth="1"/>
    <col min="7" max="7" width="9.140625" style="6" customWidth="1"/>
    <col min="8" max="8" width="8.8515625" style="0" customWidth="1"/>
    <col min="9" max="9" width="9.140625" style="6" customWidth="1"/>
    <col min="10" max="10" width="8.8515625" style="0" customWidth="1"/>
    <col min="11" max="11" width="9.140625" style="6" customWidth="1"/>
  </cols>
  <sheetData>
    <row r="1" spans="1:13" ht="12.75">
      <c r="A1" s="7"/>
      <c r="B1" s="7"/>
      <c r="C1" s="9"/>
      <c r="D1" s="7"/>
      <c r="E1" s="9"/>
      <c r="F1" s="7"/>
      <c r="G1" s="9"/>
      <c r="H1" s="7"/>
      <c r="I1" s="9"/>
      <c r="J1" s="7"/>
      <c r="K1" s="9"/>
      <c r="L1" s="7"/>
      <c r="M1" s="7"/>
    </row>
    <row r="2" spans="1:13" ht="42">
      <c r="A2" s="7"/>
      <c r="B2" s="8" t="s">
        <v>35</v>
      </c>
      <c r="C2" s="10" t="s">
        <v>50</v>
      </c>
      <c r="D2" s="8" t="s">
        <v>42</v>
      </c>
      <c r="E2" s="10" t="s">
        <v>49</v>
      </c>
      <c r="F2" s="8" t="s">
        <v>46</v>
      </c>
      <c r="G2" s="10" t="s">
        <v>33</v>
      </c>
      <c r="H2" s="8" t="s">
        <v>61</v>
      </c>
      <c r="I2" s="10" t="s">
        <v>62</v>
      </c>
      <c r="J2" s="8" t="s">
        <v>48</v>
      </c>
      <c r="K2" s="10" t="s">
        <v>47</v>
      </c>
      <c r="L2" s="7"/>
      <c r="M2" s="7"/>
    </row>
    <row r="3" spans="1:13" ht="12.75">
      <c r="A3" s="7"/>
      <c r="B3" s="7"/>
      <c r="C3" s="9"/>
      <c r="D3" s="7"/>
      <c r="E3" s="9"/>
      <c r="F3" s="7"/>
      <c r="G3" s="9"/>
      <c r="H3" s="7"/>
      <c r="I3" s="9"/>
      <c r="J3" s="7"/>
      <c r="K3" s="9"/>
      <c r="L3" s="7"/>
      <c r="M3" s="7"/>
    </row>
    <row r="4" spans="1:13" ht="12.75">
      <c r="A4" s="7" t="s">
        <v>63</v>
      </c>
      <c r="B4" s="7"/>
      <c r="C4" s="9"/>
      <c r="D4" s="7"/>
      <c r="E4" s="9"/>
      <c r="F4" s="7"/>
      <c r="G4" s="9"/>
      <c r="H4" s="7"/>
      <c r="I4" s="9"/>
      <c r="J4" s="7"/>
      <c r="K4" s="9"/>
      <c r="L4" s="7"/>
      <c r="M4" s="7"/>
    </row>
    <row r="5" spans="1:13" s="6" customFormat="1" ht="12.75">
      <c r="A5" s="9" t="s">
        <v>64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>
      <c r="A6" s="7" t="s">
        <v>81</v>
      </c>
      <c r="B6" s="7">
        <v>1.27</v>
      </c>
      <c r="C6" s="9"/>
      <c r="D6" s="7"/>
      <c r="E6" s="9"/>
      <c r="F6" s="7"/>
      <c r="G6" s="9"/>
      <c r="H6" s="7"/>
      <c r="I6" s="9"/>
      <c r="J6" s="7"/>
      <c r="K6" s="9"/>
      <c r="L6" s="7"/>
      <c r="M6" s="7"/>
    </row>
    <row r="7" spans="1:13" s="6" customFormat="1" ht="12.75">
      <c r="A7" s="9" t="s">
        <v>65</v>
      </c>
      <c r="B7" s="9">
        <v>1.55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6" customFormat="1" ht="12.75">
      <c r="A8" s="7" t="s">
        <v>66</v>
      </c>
      <c r="B8" s="7">
        <v>2.32</v>
      </c>
      <c r="C8" s="9"/>
      <c r="D8" s="7">
        <v>1.16</v>
      </c>
      <c r="E8" s="9"/>
      <c r="F8" s="7"/>
      <c r="G8" s="9"/>
      <c r="H8" s="7"/>
      <c r="I8" s="9"/>
      <c r="J8" s="7"/>
      <c r="K8" s="9"/>
      <c r="L8" s="7"/>
      <c r="M8" s="7"/>
    </row>
    <row r="9" spans="1:13" s="6" customFormat="1" ht="12.7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2.75">
      <c r="A10" s="7" t="s">
        <v>80</v>
      </c>
      <c r="B10" s="7">
        <v>5.28</v>
      </c>
      <c r="C10" s="9"/>
      <c r="D10" s="7"/>
      <c r="E10" s="9"/>
      <c r="F10" s="7"/>
      <c r="G10" s="9"/>
      <c r="H10" s="7"/>
      <c r="I10" s="9"/>
      <c r="J10" s="7"/>
      <c r="K10" s="9"/>
      <c r="L10" s="7"/>
      <c r="M10" s="7"/>
    </row>
    <row r="11" spans="1:13" s="6" customFormat="1" ht="12.75">
      <c r="A11" s="9" t="s">
        <v>67</v>
      </c>
      <c r="B11" s="9">
        <v>6.65</v>
      </c>
      <c r="C11" s="9"/>
      <c r="D11" s="9">
        <v>2.6</v>
      </c>
      <c r="E11" s="9"/>
      <c r="F11" s="9"/>
      <c r="G11" s="9"/>
      <c r="H11" s="9"/>
      <c r="I11" s="9"/>
      <c r="J11" s="9"/>
      <c r="K11" s="9"/>
      <c r="L11" s="9"/>
      <c r="M11" s="9"/>
    </row>
    <row r="12" spans="1:13" s="6" customFormat="1" ht="12.75">
      <c r="A12" s="7" t="s">
        <v>68</v>
      </c>
      <c r="B12" s="7">
        <v>1.68</v>
      </c>
      <c r="C12" s="9">
        <v>1.17</v>
      </c>
      <c r="D12" s="7">
        <v>0.79</v>
      </c>
      <c r="E12" s="9"/>
      <c r="F12" s="7"/>
      <c r="G12" s="9"/>
      <c r="H12" s="7"/>
      <c r="I12" s="9"/>
      <c r="J12" s="7"/>
      <c r="K12" s="9"/>
      <c r="L12" s="7"/>
      <c r="M12" s="7"/>
    </row>
    <row r="13" spans="1:13" s="6" customFormat="1" ht="12.75">
      <c r="A13" s="9" t="s">
        <v>69</v>
      </c>
      <c r="B13" s="9">
        <v>5.98</v>
      </c>
      <c r="C13" s="9">
        <v>2.06</v>
      </c>
      <c r="D13" s="9">
        <v>1.69</v>
      </c>
      <c r="E13" s="9">
        <v>1.22</v>
      </c>
      <c r="F13" s="9">
        <v>1.1</v>
      </c>
      <c r="G13" s="9"/>
      <c r="H13" s="9"/>
      <c r="I13" s="9">
        <v>2.96</v>
      </c>
      <c r="J13" s="9"/>
      <c r="K13" s="9">
        <v>0.7</v>
      </c>
      <c r="L13" s="9"/>
      <c r="M13" s="9"/>
    </row>
    <row r="14" spans="1:13" ht="12.75">
      <c r="A14" s="7" t="s">
        <v>70</v>
      </c>
      <c r="B14" s="7">
        <v>8.44</v>
      </c>
      <c r="C14" s="9">
        <v>4.12</v>
      </c>
      <c r="D14" s="7">
        <v>2.53</v>
      </c>
      <c r="E14" s="9"/>
      <c r="F14" s="7">
        <v>1.62</v>
      </c>
      <c r="G14" s="9"/>
      <c r="H14" s="7">
        <v>2.96</v>
      </c>
      <c r="I14" s="9">
        <v>2.85</v>
      </c>
      <c r="J14" s="7"/>
      <c r="K14" s="9">
        <v>1.05</v>
      </c>
      <c r="L14" s="7"/>
      <c r="M14" s="7"/>
    </row>
    <row r="15" spans="1:13" s="6" customFormat="1" ht="12.75">
      <c r="A15" s="9" t="s">
        <v>71</v>
      </c>
      <c r="B15" s="9">
        <v>11.53</v>
      </c>
      <c r="C15" s="9"/>
      <c r="D15" s="9">
        <v>3.5</v>
      </c>
      <c r="E15" s="9"/>
      <c r="F15" s="9"/>
      <c r="G15" s="9"/>
      <c r="H15" s="9"/>
      <c r="I15" s="9"/>
      <c r="J15" s="9"/>
      <c r="K15" s="9"/>
      <c r="L15" s="9"/>
      <c r="M15" s="9"/>
    </row>
    <row r="16" spans="1:13" ht="12.75">
      <c r="A16" s="7" t="s">
        <v>72</v>
      </c>
      <c r="B16" s="7"/>
      <c r="C16" s="9"/>
      <c r="D16" s="7"/>
      <c r="E16" s="9"/>
      <c r="F16" s="7"/>
      <c r="G16" s="9"/>
      <c r="H16" s="7"/>
      <c r="I16" s="9"/>
      <c r="J16" s="7"/>
      <c r="K16" s="9">
        <v>1.98</v>
      </c>
      <c r="L16" s="7"/>
      <c r="M16" s="7"/>
    </row>
    <row r="17" spans="1:13" s="6" customFormat="1" ht="12.75">
      <c r="A17" s="9" t="s">
        <v>73</v>
      </c>
      <c r="B17" s="9"/>
      <c r="C17" s="9"/>
      <c r="D17" s="9"/>
      <c r="E17" s="9"/>
      <c r="F17" s="9"/>
      <c r="G17" s="9"/>
      <c r="H17" s="9"/>
      <c r="I17" s="9"/>
      <c r="J17" s="9"/>
      <c r="K17" s="9">
        <v>2.6</v>
      </c>
      <c r="L17" s="9"/>
      <c r="M17" s="9"/>
    </row>
    <row r="18" spans="1:13" ht="12.75">
      <c r="A18" s="7" t="s">
        <v>74</v>
      </c>
      <c r="B18" s="7"/>
      <c r="C18" s="9"/>
      <c r="D18" s="7">
        <v>3.38</v>
      </c>
      <c r="E18" s="9">
        <v>2.72</v>
      </c>
      <c r="F18" s="7"/>
      <c r="G18" s="9">
        <v>6.75</v>
      </c>
      <c r="H18" s="7"/>
      <c r="I18" s="9"/>
      <c r="J18" s="7"/>
      <c r="K18" s="9">
        <v>1.51</v>
      </c>
      <c r="L18" s="7"/>
      <c r="M18" s="7"/>
    </row>
    <row r="19" spans="1:13" s="6" customFormat="1" ht="12.75">
      <c r="A19" s="9" t="s">
        <v>75</v>
      </c>
      <c r="B19" s="9"/>
      <c r="C19" s="9"/>
      <c r="D19" s="9">
        <v>5.7</v>
      </c>
      <c r="E19" s="9"/>
      <c r="F19" s="9"/>
      <c r="G19" s="9"/>
      <c r="H19" s="9"/>
      <c r="I19" s="9"/>
      <c r="J19" s="9"/>
      <c r="K19" s="9">
        <v>2.1</v>
      </c>
      <c r="L19" s="9"/>
      <c r="M19" s="9"/>
    </row>
    <row r="20" spans="1:13" ht="12.75">
      <c r="A20" s="7" t="s">
        <v>76</v>
      </c>
      <c r="B20" s="7"/>
      <c r="C20" s="9"/>
      <c r="D20" s="7">
        <v>8.44</v>
      </c>
      <c r="E20" s="9"/>
      <c r="F20" s="7"/>
      <c r="G20" s="9"/>
      <c r="H20" s="7"/>
      <c r="I20" s="9"/>
      <c r="J20" s="7"/>
      <c r="K20" s="9"/>
      <c r="L20" s="7"/>
      <c r="M20" s="7"/>
    </row>
    <row r="21" spans="1:13" s="6" customFormat="1" ht="12.75">
      <c r="A21" s="9" t="s">
        <v>82</v>
      </c>
      <c r="B21" s="9"/>
      <c r="C21" s="9"/>
      <c r="D21" s="9"/>
      <c r="E21" s="9"/>
      <c r="F21" s="9"/>
      <c r="G21" s="9"/>
      <c r="H21" s="9"/>
      <c r="I21" s="9"/>
      <c r="J21" s="9"/>
      <c r="K21" s="9">
        <v>8.72</v>
      </c>
      <c r="L21" s="9"/>
      <c r="M21" s="9"/>
    </row>
    <row r="22" spans="1:13" ht="12.75">
      <c r="A22" s="7" t="s">
        <v>77</v>
      </c>
      <c r="B22" s="7"/>
      <c r="C22" s="9"/>
      <c r="D22" s="7">
        <v>12.67</v>
      </c>
      <c r="E22" s="9"/>
      <c r="F22" s="7"/>
      <c r="G22" s="9"/>
      <c r="H22" s="7"/>
      <c r="I22" s="9"/>
      <c r="J22" s="7"/>
      <c r="K22" s="9"/>
      <c r="L22" s="7"/>
      <c r="M22" s="7"/>
    </row>
    <row r="23" spans="1:13" s="6" customFormat="1" ht="12.75">
      <c r="A23" s="9" t="s">
        <v>78</v>
      </c>
      <c r="B23" s="9">
        <v>27.44</v>
      </c>
      <c r="C23" s="9"/>
      <c r="D23" s="9">
        <v>9.5</v>
      </c>
      <c r="E23" s="9"/>
      <c r="F23" s="9"/>
      <c r="G23" s="9"/>
      <c r="H23" s="9"/>
      <c r="I23" s="9"/>
      <c r="J23" s="9"/>
      <c r="K23" s="9"/>
      <c r="L23" s="9"/>
      <c r="M23" s="9"/>
    </row>
    <row r="24" spans="1:13" s="6" customFormat="1" ht="12.75">
      <c r="A24" s="7" t="s">
        <v>79</v>
      </c>
      <c r="B24" s="7">
        <v>36.58</v>
      </c>
      <c r="C24" s="9"/>
      <c r="D24" s="7"/>
      <c r="E24" s="9"/>
      <c r="F24" s="7"/>
      <c r="G24" s="9"/>
      <c r="H24" s="7"/>
      <c r="I24" s="9"/>
      <c r="J24" s="7"/>
      <c r="K24" s="9"/>
      <c r="L24" s="7"/>
      <c r="M24" s="7"/>
    </row>
    <row r="25" spans="1:13" ht="12.75">
      <c r="A25" s="7"/>
      <c r="B25" s="7"/>
      <c r="C25" s="9"/>
      <c r="D25" s="7"/>
      <c r="E25" s="9"/>
      <c r="F25" s="7"/>
      <c r="G25" s="9"/>
      <c r="H25" s="7"/>
      <c r="I25" s="9"/>
      <c r="J25" s="7"/>
      <c r="K25" s="9"/>
      <c r="L25" s="7"/>
      <c r="M25" s="7"/>
    </row>
    <row r="26" spans="1:13" ht="12.75">
      <c r="A26" s="7"/>
      <c r="B26" s="7"/>
      <c r="C26" s="9"/>
      <c r="D26" s="7"/>
      <c r="E26" s="9"/>
      <c r="F26" s="7"/>
      <c r="G26" s="9"/>
      <c r="H26" s="7"/>
      <c r="I26" s="9"/>
      <c r="J26" s="7"/>
      <c r="K26" s="9"/>
      <c r="L26" s="7"/>
      <c r="M26" s="7"/>
    </row>
    <row r="27" spans="1:13" ht="12.75">
      <c r="A27" s="7"/>
      <c r="B27" s="7"/>
      <c r="C27" s="9"/>
      <c r="D27" s="7"/>
      <c r="E27" s="9"/>
      <c r="F27" s="7"/>
      <c r="G27" s="9"/>
      <c r="H27" s="7"/>
      <c r="I27" s="9"/>
      <c r="J27" s="7"/>
      <c r="K27" s="9"/>
      <c r="L27" s="7"/>
      <c r="M27" s="7"/>
    </row>
    <row r="28" spans="1:13" ht="12.75">
      <c r="A28" s="7"/>
      <c r="B28" s="7"/>
      <c r="C28" s="9"/>
      <c r="D28" s="7"/>
      <c r="E28" s="9"/>
      <c r="F28" s="7"/>
      <c r="G28" s="9"/>
      <c r="H28" s="7"/>
      <c r="I28" s="9"/>
      <c r="J28" s="7"/>
      <c r="K28" s="9"/>
      <c r="L28" s="7"/>
      <c r="M28" s="7"/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D20" sqref="D20"/>
    </sheetView>
  </sheetViews>
  <sheetFormatPr defaultColWidth="8.8515625" defaultRowHeight="12.75"/>
  <cols>
    <col min="1" max="2" width="8.8515625" style="0" customWidth="1"/>
    <col min="3" max="3" width="10.7109375" style="0" bestFit="1" customWidth="1"/>
  </cols>
  <sheetData>
    <row r="2" spans="1:7" ht="12.75">
      <c r="A2" t="s">
        <v>83</v>
      </c>
      <c r="D2" t="s">
        <v>103</v>
      </c>
      <c r="G2" t="s">
        <v>104</v>
      </c>
    </row>
    <row r="3" spans="2:5" ht="12.75">
      <c r="B3" t="s">
        <v>85</v>
      </c>
      <c r="C3" t="s">
        <v>86</v>
      </c>
      <c r="D3" t="s">
        <v>87</v>
      </c>
      <c r="E3" t="s">
        <v>88</v>
      </c>
    </row>
    <row r="4" spans="1:8" ht="12.75">
      <c r="A4" t="s">
        <v>90</v>
      </c>
      <c r="B4" t="s">
        <v>89</v>
      </c>
      <c r="C4">
        <f>8*14</f>
        <v>112</v>
      </c>
      <c r="D4">
        <v>27.44</v>
      </c>
      <c r="E4">
        <f>C4*D4</f>
        <v>3073.28</v>
      </c>
      <c r="G4">
        <v>9.5</v>
      </c>
      <c r="H4">
        <f>C4*G4</f>
        <v>1064</v>
      </c>
    </row>
    <row r="5" spans="1:8" ht="12.75">
      <c r="A5" t="s">
        <v>90</v>
      </c>
      <c r="B5" t="s">
        <v>84</v>
      </c>
      <c r="C5">
        <v>14</v>
      </c>
      <c r="D5">
        <v>36.58</v>
      </c>
      <c r="E5">
        <f aca="true" t="shared" si="0" ref="E5:E12">C5*D5</f>
        <v>512.12</v>
      </c>
      <c r="H5">
        <f aca="true" t="shared" si="1" ref="H5:H22">C5*G5</f>
        <v>0</v>
      </c>
    </row>
    <row r="6" spans="1:8" ht="12.75">
      <c r="A6" t="s">
        <v>91</v>
      </c>
      <c r="B6" t="s">
        <v>71</v>
      </c>
      <c r="C6">
        <v>40</v>
      </c>
      <c r="D6">
        <v>11.53</v>
      </c>
      <c r="E6">
        <f t="shared" si="0"/>
        <v>461.2</v>
      </c>
      <c r="G6">
        <v>3.5</v>
      </c>
      <c r="H6">
        <f t="shared" si="1"/>
        <v>140</v>
      </c>
    </row>
    <row r="7" spans="1:8" ht="12.75">
      <c r="A7" t="s">
        <v>92</v>
      </c>
      <c r="B7" t="s">
        <v>70</v>
      </c>
      <c r="C7">
        <v>40</v>
      </c>
      <c r="D7">
        <v>8.44</v>
      </c>
      <c r="E7">
        <f t="shared" si="0"/>
        <v>337.59999999999997</v>
      </c>
      <c r="G7">
        <v>2.53</v>
      </c>
      <c r="H7">
        <f t="shared" si="1"/>
        <v>101.19999999999999</v>
      </c>
    </row>
    <row r="8" spans="1:8" ht="12.75">
      <c r="A8" t="s">
        <v>93</v>
      </c>
      <c r="B8" t="s">
        <v>71</v>
      </c>
      <c r="C8">
        <v>80</v>
      </c>
      <c r="D8">
        <v>11.53</v>
      </c>
      <c r="E8">
        <f t="shared" si="0"/>
        <v>922.4</v>
      </c>
      <c r="G8">
        <v>3.5</v>
      </c>
      <c r="H8">
        <f t="shared" si="1"/>
        <v>280</v>
      </c>
    </row>
    <row r="9" spans="1:8" ht="12.75">
      <c r="A9" t="s">
        <v>94</v>
      </c>
      <c r="B9" t="s">
        <v>95</v>
      </c>
      <c r="C9">
        <v>400</v>
      </c>
      <c r="D9">
        <v>6.65</v>
      </c>
      <c r="E9">
        <f t="shared" si="0"/>
        <v>2660</v>
      </c>
      <c r="G9">
        <v>2.6</v>
      </c>
      <c r="H9">
        <f t="shared" si="1"/>
        <v>1040</v>
      </c>
    </row>
    <row r="10" spans="1:8" ht="12.75">
      <c r="A10" t="s">
        <v>96</v>
      </c>
      <c r="B10" t="s">
        <v>71</v>
      </c>
      <c r="C10">
        <v>160</v>
      </c>
      <c r="D10">
        <v>11.53</v>
      </c>
      <c r="E10">
        <f t="shared" si="0"/>
        <v>1844.8</v>
      </c>
      <c r="G10">
        <v>3.5</v>
      </c>
      <c r="H10">
        <f t="shared" si="1"/>
        <v>560</v>
      </c>
    </row>
    <row r="11" spans="1:8" ht="12.75">
      <c r="A11" t="s">
        <v>97</v>
      </c>
      <c r="B11" t="s">
        <v>98</v>
      </c>
      <c r="C11">
        <v>24</v>
      </c>
      <c r="D11">
        <v>1.55</v>
      </c>
      <c r="E11">
        <f t="shared" si="0"/>
        <v>37.2</v>
      </c>
      <c r="H11">
        <f t="shared" si="1"/>
        <v>0</v>
      </c>
    </row>
    <row r="12" spans="1:8" ht="12.75">
      <c r="A12" t="s">
        <v>102</v>
      </c>
      <c r="C12">
        <v>54</v>
      </c>
      <c r="D12">
        <v>6</v>
      </c>
      <c r="E12">
        <f t="shared" si="0"/>
        <v>324</v>
      </c>
      <c r="G12">
        <v>6</v>
      </c>
      <c r="H12">
        <f t="shared" si="1"/>
        <v>324</v>
      </c>
    </row>
    <row r="13" spans="5:8" ht="12.75">
      <c r="E13">
        <f>SUM(E4:E12)</f>
        <v>10172.6</v>
      </c>
      <c r="H13">
        <f t="shared" si="1"/>
        <v>0</v>
      </c>
    </row>
    <row r="14" ht="12.75">
      <c r="H14">
        <f t="shared" si="1"/>
        <v>0</v>
      </c>
    </row>
    <row r="15" spans="1:8" ht="12.75">
      <c r="A15" t="s">
        <v>99</v>
      </c>
      <c r="H15">
        <f t="shared" si="1"/>
        <v>0</v>
      </c>
    </row>
    <row r="16" spans="1:8" ht="12.75">
      <c r="A16" t="s">
        <v>90</v>
      </c>
      <c r="B16" t="s">
        <v>55</v>
      </c>
      <c r="C16">
        <v>180</v>
      </c>
      <c r="D16">
        <v>27.44</v>
      </c>
      <c r="E16">
        <f>C16*D16</f>
        <v>4939.2</v>
      </c>
      <c r="G16">
        <v>9.5</v>
      </c>
      <c r="H16">
        <f t="shared" si="1"/>
        <v>1710</v>
      </c>
    </row>
    <row r="17" spans="1:8" ht="12.75">
      <c r="A17" t="s">
        <v>91</v>
      </c>
      <c r="B17" t="s">
        <v>71</v>
      </c>
      <c r="C17">
        <v>100</v>
      </c>
      <c r="D17">
        <v>11.53</v>
      </c>
      <c r="E17">
        <f aca="true" t="shared" si="2" ref="E17:E23">C17*D17</f>
        <v>1153</v>
      </c>
      <c r="G17">
        <v>3.5</v>
      </c>
      <c r="H17">
        <f t="shared" si="1"/>
        <v>350</v>
      </c>
    </row>
    <row r="18" spans="1:8" ht="12.75">
      <c r="A18" t="s">
        <v>92</v>
      </c>
      <c r="B18" t="s">
        <v>70</v>
      </c>
      <c r="C18">
        <v>100</v>
      </c>
      <c r="D18">
        <v>8.44</v>
      </c>
      <c r="E18">
        <f t="shared" si="2"/>
        <v>844</v>
      </c>
      <c r="G18">
        <v>2.53</v>
      </c>
      <c r="H18">
        <f t="shared" si="1"/>
        <v>252.99999999999997</v>
      </c>
    </row>
    <row r="19" spans="1:8" ht="12.75">
      <c r="A19" t="s">
        <v>93</v>
      </c>
      <c r="B19" t="s">
        <v>71</v>
      </c>
      <c r="C19">
        <v>200</v>
      </c>
      <c r="D19">
        <v>11.53</v>
      </c>
      <c r="E19">
        <f t="shared" si="2"/>
        <v>2306</v>
      </c>
      <c r="G19">
        <v>3.5</v>
      </c>
      <c r="H19">
        <f t="shared" si="1"/>
        <v>700</v>
      </c>
    </row>
    <row r="20" spans="1:8" ht="12.75">
      <c r="A20" t="s">
        <v>94</v>
      </c>
      <c r="B20" t="s">
        <v>100</v>
      </c>
      <c r="C20">
        <v>540</v>
      </c>
      <c r="D20">
        <v>6.65</v>
      </c>
      <c r="E20">
        <f t="shared" si="2"/>
        <v>3591</v>
      </c>
      <c r="G20">
        <v>2.6</v>
      </c>
      <c r="H20">
        <f t="shared" si="1"/>
        <v>1404</v>
      </c>
    </row>
    <row r="21" spans="1:8" ht="12.75">
      <c r="A21" t="s">
        <v>96</v>
      </c>
      <c r="B21" t="s">
        <v>71</v>
      </c>
      <c r="C21">
        <v>400</v>
      </c>
      <c r="D21">
        <v>11.53</v>
      </c>
      <c r="E21">
        <f t="shared" si="2"/>
        <v>4612</v>
      </c>
      <c r="G21">
        <v>3.5</v>
      </c>
      <c r="H21">
        <f t="shared" si="1"/>
        <v>1400</v>
      </c>
    </row>
    <row r="22" spans="1:8" ht="12.75">
      <c r="A22" t="s">
        <v>101</v>
      </c>
      <c r="C22">
        <v>90</v>
      </c>
      <c r="D22">
        <v>6</v>
      </c>
      <c r="E22">
        <f t="shared" si="2"/>
        <v>540</v>
      </c>
      <c r="G22">
        <v>6</v>
      </c>
      <c r="H22">
        <f t="shared" si="1"/>
        <v>540</v>
      </c>
    </row>
    <row r="23" ht="12.75">
      <c r="E23">
        <f t="shared" si="2"/>
        <v>0</v>
      </c>
    </row>
    <row r="24" spans="5:8" ht="12.75">
      <c r="E24">
        <f>SUM(E16:E23)</f>
        <v>17985.2</v>
      </c>
      <c r="F24">
        <f>E24+E13</f>
        <v>28157.800000000003</v>
      </c>
      <c r="H24">
        <f>SUM(H4:H23)</f>
        <v>9866.2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Village Gardener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Frank Niccoli</cp:lastModifiedBy>
  <cp:lastPrinted>2010-10-18T16:02:39Z</cp:lastPrinted>
  <dcterms:created xsi:type="dcterms:W3CDTF">2003-07-24T20:30:15Z</dcterms:created>
  <dcterms:modified xsi:type="dcterms:W3CDTF">2020-06-14T18:43:32Z</dcterms:modified>
  <cp:category/>
  <cp:version/>
  <cp:contentType/>
  <cp:contentStatus/>
</cp:coreProperties>
</file>